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1 - SO 100.00 - Vlast..." sheetId="2" r:id="rId2"/>
    <sheet name="SO-02 - Hromosvod" sheetId="3" r:id="rId3"/>
    <sheet name="SO-03 - ŽST Dolní Žleb - ..." sheetId="4" r:id="rId4"/>
    <sheet name="VRN - VRN"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'SO-01 - SO 100.00 - Vlast...'!$C$105:$K$2181</definedName>
    <definedName name="_xlnm.Print_Area" localSheetId="1">'SO-01 - SO 100.00 - Vlast...'!$C$4:$J$36,'SO-01 - SO 100.00 - Vlast...'!$C$42:$J$87,'SO-01 - SO 100.00 - Vlast...'!$C$93:$K$2181</definedName>
    <definedName name="_xlnm.Print_Titles" localSheetId="1">'SO-01 - SO 100.00 - Vlast...'!$105:$105</definedName>
    <definedName name="_xlnm._FilterDatabase" localSheetId="2" hidden="1">'SO-02 - Hromosvod'!$C$81:$K$171</definedName>
    <definedName name="_xlnm.Print_Area" localSheetId="2">'SO-02 - Hromosvod'!$C$4:$J$36,'SO-02 - Hromosvod'!$C$42:$J$63,'SO-02 - Hromosvod'!$C$69:$K$171</definedName>
    <definedName name="_xlnm.Print_Titles" localSheetId="2">'SO-02 - Hromosvod'!$81:$81</definedName>
    <definedName name="_xlnm._FilterDatabase" localSheetId="3" hidden="1">'SO-03 - ŽST Dolní Žleb - ...'!$C$84:$K$192</definedName>
    <definedName name="_xlnm.Print_Area" localSheetId="3">'SO-03 - ŽST Dolní Žleb - ...'!$C$4:$J$36,'SO-03 - ŽST Dolní Žleb - ...'!$C$42:$J$66,'SO-03 - ŽST Dolní Žleb - ...'!$C$72:$K$192</definedName>
    <definedName name="_xlnm.Print_Titles" localSheetId="3">'SO-03 - ŽST Dolní Žleb - ...'!$84:$84</definedName>
    <definedName name="_xlnm._FilterDatabase" localSheetId="4" hidden="1">'VRN - VRN'!$C$80:$K$97</definedName>
    <definedName name="_xlnm.Print_Area" localSheetId="4">'VRN - VRN'!$C$4:$J$36,'VRN - VRN'!$C$42:$J$62,'VRN - VRN'!$C$68:$K$97</definedName>
    <definedName name="_xlnm.Print_Titles" localSheetId="4">'VRN - VRN'!$80:$80</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97"/>
  <c r="BH97"/>
  <c r="BG97"/>
  <c r="BF97"/>
  <c r="T97"/>
  <c r="R97"/>
  <c r="P97"/>
  <c r="BK97"/>
  <c r="J97"/>
  <c r="BE97"/>
  <c r="BI96"/>
  <c r="BH96"/>
  <c r="BG96"/>
  <c r="BF96"/>
  <c r="T96"/>
  <c r="T95"/>
  <c r="R96"/>
  <c r="R95"/>
  <c r="P96"/>
  <c r="P95"/>
  <c r="BK96"/>
  <c r="BK95"/>
  <c r="J95"/>
  <c r="J96"/>
  <c r="BE96"/>
  <c r="J61"/>
  <c r="BI94"/>
  <c r="BH94"/>
  <c r="BG94"/>
  <c r="BF94"/>
  <c r="T94"/>
  <c r="R94"/>
  <c r="P94"/>
  <c r="BK94"/>
  <c r="J94"/>
  <c r="BE94"/>
  <c r="BI93"/>
  <c r="BH93"/>
  <c r="BG93"/>
  <c r="BF93"/>
  <c r="T93"/>
  <c r="R93"/>
  <c r="P93"/>
  <c r="BK93"/>
  <c r="J93"/>
  <c r="BE93"/>
  <c r="BI92"/>
  <c r="BH92"/>
  <c r="BG92"/>
  <c r="BF92"/>
  <c r="T92"/>
  <c r="T91"/>
  <c r="R92"/>
  <c r="R91"/>
  <c r="P92"/>
  <c r="P91"/>
  <c r="BK92"/>
  <c r="BK91"/>
  <c r="J91"/>
  <c r="J92"/>
  <c r="BE92"/>
  <c r="J60"/>
  <c r="BI90"/>
  <c r="BH90"/>
  <c r="BG90"/>
  <c r="BF90"/>
  <c r="T90"/>
  <c r="R90"/>
  <c r="P90"/>
  <c r="BK90"/>
  <c r="J90"/>
  <c r="BE90"/>
  <c r="BI89"/>
  <c r="BH89"/>
  <c r="BG89"/>
  <c r="BF89"/>
  <c r="T89"/>
  <c r="R89"/>
  <c r="P89"/>
  <c r="BK89"/>
  <c r="J89"/>
  <c r="BE89"/>
  <c r="BI88"/>
  <c r="BH88"/>
  <c r="BG88"/>
  <c r="BF88"/>
  <c r="T88"/>
  <c r="T87"/>
  <c r="R88"/>
  <c r="R87"/>
  <c r="P88"/>
  <c r="P87"/>
  <c r="BK88"/>
  <c r="BK87"/>
  <c r="J87"/>
  <c r="J88"/>
  <c r="BE88"/>
  <c r="J59"/>
  <c r="BI86"/>
  <c r="BH86"/>
  <c r="BG86"/>
  <c r="BF86"/>
  <c r="T86"/>
  <c r="R86"/>
  <c r="P86"/>
  <c r="BK86"/>
  <c r="J86"/>
  <c r="BE86"/>
  <c r="BI85"/>
  <c r="BH85"/>
  <c r="BG85"/>
  <c r="BF85"/>
  <c r="T85"/>
  <c r="R85"/>
  <c r="P85"/>
  <c r="BK85"/>
  <c r="J85"/>
  <c r="BE85"/>
  <c r="BI84"/>
  <c r="F34"/>
  <c i="1" r="BD55"/>
  <c i="5" r="BH84"/>
  <c r="F33"/>
  <c i="1" r="BC55"/>
  <c i="5" r="BG84"/>
  <c r="F32"/>
  <c i="1" r="BB55"/>
  <c i="5" r="BF84"/>
  <c r="J31"/>
  <c i="1" r="AW55"/>
  <c i="5" r="F31"/>
  <c i="1" r="BA55"/>
  <c i="5" r="T84"/>
  <c r="T83"/>
  <c r="T82"/>
  <c r="T81"/>
  <c r="R84"/>
  <c r="R83"/>
  <c r="R82"/>
  <c r="R81"/>
  <c r="P84"/>
  <c r="P83"/>
  <c r="P82"/>
  <c r="P81"/>
  <c i="1" r="AU55"/>
  <c i="5" r="BK84"/>
  <c r="BK83"/>
  <c r="J83"/>
  <c r="BK82"/>
  <c r="J82"/>
  <c r="BK81"/>
  <c r="J81"/>
  <c r="J56"/>
  <c r="J27"/>
  <c i="1" r="AG55"/>
  <c i="5" r="J84"/>
  <c r="BE84"/>
  <c r="J30"/>
  <c i="1" r="AV55"/>
  <c i="5" r="F30"/>
  <c i="1" r="AZ55"/>
  <c i="5" r="J58"/>
  <c r="J57"/>
  <c r="J77"/>
  <c r="F77"/>
  <c r="F75"/>
  <c r="E73"/>
  <c r="J51"/>
  <c r="F51"/>
  <c r="F49"/>
  <c r="E47"/>
  <c r="J36"/>
  <c r="J18"/>
  <c r="E18"/>
  <c r="F78"/>
  <c r="F52"/>
  <c r="J17"/>
  <c r="J12"/>
  <c r="J75"/>
  <c r="J49"/>
  <c r="E7"/>
  <c r="E71"/>
  <c r="E45"/>
  <c i="1" r="AY54"/>
  <c r="AX54"/>
  <c i="4" r="BI192"/>
  <c r="BH192"/>
  <c r="BG192"/>
  <c r="BF192"/>
  <c r="T192"/>
  <c r="T191"/>
  <c r="R192"/>
  <c r="R191"/>
  <c r="P192"/>
  <c r="P191"/>
  <c r="BK192"/>
  <c r="BK191"/>
  <c r="J191"/>
  <c r="J192"/>
  <c r="BE192"/>
  <c r="J65"/>
  <c r="BI190"/>
  <c r="BH190"/>
  <c r="BG190"/>
  <c r="BF190"/>
  <c r="T190"/>
  <c r="T189"/>
  <c r="T188"/>
  <c r="R190"/>
  <c r="R189"/>
  <c r="R188"/>
  <c r="P190"/>
  <c r="P189"/>
  <c r="P188"/>
  <c r="BK190"/>
  <c r="BK189"/>
  <c r="J189"/>
  <c r="BK188"/>
  <c r="J188"/>
  <c r="J190"/>
  <c r="BE190"/>
  <c r="J64"/>
  <c r="J63"/>
  <c r="BI180"/>
  <c r="BH180"/>
  <c r="BG180"/>
  <c r="BF180"/>
  <c r="T180"/>
  <c r="T179"/>
  <c r="T178"/>
  <c r="R180"/>
  <c r="R179"/>
  <c r="R178"/>
  <c r="P180"/>
  <c r="P179"/>
  <c r="P178"/>
  <c r="BK180"/>
  <c r="BK179"/>
  <c r="J179"/>
  <c r="BK178"/>
  <c r="J178"/>
  <c r="J180"/>
  <c r="BE180"/>
  <c r="J62"/>
  <c r="J61"/>
  <c r="BI176"/>
  <c r="BH176"/>
  <c r="BG176"/>
  <c r="BF176"/>
  <c r="T176"/>
  <c r="T175"/>
  <c r="R176"/>
  <c r="R175"/>
  <c r="P176"/>
  <c r="P175"/>
  <c r="BK176"/>
  <c r="BK175"/>
  <c r="J175"/>
  <c r="J176"/>
  <c r="BE176"/>
  <c r="J60"/>
  <c r="BI166"/>
  <c r="BH166"/>
  <c r="BG166"/>
  <c r="BF166"/>
  <c r="T166"/>
  <c r="R166"/>
  <c r="P166"/>
  <c r="BK166"/>
  <c r="J166"/>
  <c r="BE166"/>
  <c r="BI157"/>
  <c r="BH157"/>
  <c r="BG157"/>
  <c r="BF157"/>
  <c r="T157"/>
  <c r="R157"/>
  <c r="P157"/>
  <c r="BK157"/>
  <c r="J157"/>
  <c r="BE157"/>
  <c r="BI144"/>
  <c r="BH144"/>
  <c r="BG144"/>
  <c r="BF144"/>
  <c r="T144"/>
  <c r="R144"/>
  <c r="P144"/>
  <c r="BK144"/>
  <c r="J144"/>
  <c r="BE144"/>
  <c r="BI132"/>
  <c r="BH132"/>
  <c r="BG132"/>
  <c r="BF132"/>
  <c r="T132"/>
  <c r="R132"/>
  <c r="P132"/>
  <c r="BK132"/>
  <c r="J132"/>
  <c r="BE132"/>
  <c r="BI116"/>
  <c r="BH116"/>
  <c r="BG116"/>
  <c r="BF116"/>
  <c r="T116"/>
  <c r="R116"/>
  <c r="P116"/>
  <c r="BK116"/>
  <c r="J116"/>
  <c r="BE116"/>
  <c r="BI109"/>
  <c r="BH109"/>
  <c r="BG109"/>
  <c r="BF109"/>
  <c r="T109"/>
  <c r="R109"/>
  <c r="P109"/>
  <c r="BK109"/>
  <c r="J109"/>
  <c r="BE109"/>
  <c r="BI105"/>
  <c r="BH105"/>
  <c r="BG105"/>
  <c r="BF105"/>
  <c r="T105"/>
  <c r="R105"/>
  <c r="P105"/>
  <c r="BK105"/>
  <c r="J105"/>
  <c r="BE105"/>
  <c r="BI101"/>
  <c r="BH101"/>
  <c r="BG101"/>
  <c r="BF101"/>
  <c r="T101"/>
  <c r="R101"/>
  <c r="P101"/>
  <c r="BK101"/>
  <c r="J101"/>
  <c r="BE101"/>
  <c r="BI99"/>
  <c r="BH99"/>
  <c r="BG99"/>
  <c r="BF99"/>
  <c r="T99"/>
  <c r="R99"/>
  <c r="P99"/>
  <c r="BK99"/>
  <c r="J99"/>
  <c r="BE99"/>
  <c r="BI96"/>
  <c r="BH96"/>
  <c r="BG96"/>
  <c r="BF96"/>
  <c r="T96"/>
  <c r="R96"/>
  <c r="P96"/>
  <c r="BK96"/>
  <c r="J96"/>
  <c r="BE96"/>
  <c r="BI92"/>
  <c r="BH92"/>
  <c r="BG92"/>
  <c r="BF92"/>
  <c r="T92"/>
  <c r="T91"/>
  <c r="R92"/>
  <c r="R91"/>
  <c r="P92"/>
  <c r="P91"/>
  <c r="BK92"/>
  <c r="BK91"/>
  <c r="J91"/>
  <c r="J92"/>
  <c r="BE92"/>
  <c r="J59"/>
  <c r="BI88"/>
  <c r="F34"/>
  <c i="1" r="BD54"/>
  <c i="4" r="BH88"/>
  <c r="F33"/>
  <c i="1" r="BC54"/>
  <c i="4" r="BG88"/>
  <c r="F32"/>
  <c i="1" r="BB54"/>
  <c i="4" r="BF88"/>
  <c r="J31"/>
  <c i="1" r="AW54"/>
  <c i="4" r="F31"/>
  <c i="1" r="BA54"/>
  <c i="4" r="T88"/>
  <c r="T87"/>
  <c r="T86"/>
  <c r="T85"/>
  <c r="R88"/>
  <c r="R87"/>
  <c r="R86"/>
  <c r="R85"/>
  <c r="P88"/>
  <c r="P87"/>
  <c r="P86"/>
  <c r="P85"/>
  <c i="1" r="AU54"/>
  <c i="4" r="BK88"/>
  <c r="BK87"/>
  <c r="J87"/>
  <c r="BK86"/>
  <c r="J86"/>
  <c r="BK85"/>
  <c r="J85"/>
  <c r="J56"/>
  <c r="J27"/>
  <c i="1" r="AG54"/>
  <c i="4" r="J88"/>
  <c r="BE88"/>
  <c r="J30"/>
  <c i="1" r="AV54"/>
  <c i="4" r="F30"/>
  <c i="1" r="AZ54"/>
  <c i="4" r="J58"/>
  <c r="J57"/>
  <c r="J81"/>
  <c r="F81"/>
  <c r="F79"/>
  <c r="E77"/>
  <c r="J51"/>
  <c r="F51"/>
  <c r="F49"/>
  <c r="E47"/>
  <c r="J36"/>
  <c r="J18"/>
  <c r="E18"/>
  <c r="F82"/>
  <c r="F52"/>
  <c r="J17"/>
  <c r="J12"/>
  <c r="J79"/>
  <c r="J49"/>
  <c r="E7"/>
  <c r="E75"/>
  <c r="E45"/>
  <c i="1" r="AY53"/>
  <c r="AX53"/>
  <c i="3" r="BI171"/>
  <c r="BH171"/>
  <c r="BG171"/>
  <c r="BF171"/>
  <c r="T171"/>
  <c r="R171"/>
  <c r="P171"/>
  <c r="BK171"/>
  <c r="J171"/>
  <c r="BE171"/>
  <c r="BI168"/>
  <c r="BH168"/>
  <c r="BG168"/>
  <c r="BF168"/>
  <c r="T168"/>
  <c r="R168"/>
  <c r="P168"/>
  <c r="BK168"/>
  <c r="J168"/>
  <c r="BE168"/>
  <c r="BI166"/>
  <c r="BH166"/>
  <c r="BG166"/>
  <c r="BF166"/>
  <c r="T166"/>
  <c r="R166"/>
  <c r="P166"/>
  <c r="BK166"/>
  <c r="J166"/>
  <c r="BE166"/>
  <c r="BI163"/>
  <c r="BH163"/>
  <c r="BG163"/>
  <c r="BF163"/>
  <c r="T163"/>
  <c r="R163"/>
  <c r="P163"/>
  <c r="BK163"/>
  <c r="J163"/>
  <c r="BE163"/>
  <c r="BI160"/>
  <c r="BH160"/>
  <c r="BG160"/>
  <c r="BF160"/>
  <c r="T160"/>
  <c r="R160"/>
  <c r="P160"/>
  <c r="BK160"/>
  <c r="J160"/>
  <c r="BE160"/>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8"/>
  <c r="BH148"/>
  <c r="BG148"/>
  <c r="BF148"/>
  <c r="T148"/>
  <c r="R148"/>
  <c r="P148"/>
  <c r="BK148"/>
  <c r="J148"/>
  <c r="BE148"/>
  <c r="BI145"/>
  <c r="BH145"/>
  <c r="BG145"/>
  <c r="BF145"/>
  <c r="T145"/>
  <c r="R145"/>
  <c r="P145"/>
  <c r="BK145"/>
  <c r="J145"/>
  <c r="BE145"/>
  <c r="BI143"/>
  <c r="BH143"/>
  <c r="BG143"/>
  <c r="BF143"/>
  <c r="T143"/>
  <c r="R143"/>
  <c r="P143"/>
  <c r="BK143"/>
  <c r="J143"/>
  <c r="BE143"/>
  <c r="BI140"/>
  <c r="BH140"/>
  <c r="BG140"/>
  <c r="BF140"/>
  <c r="T140"/>
  <c r="T139"/>
  <c r="T138"/>
  <c r="R140"/>
  <c r="R139"/>
  <c r="R138"/>
  <c r="P140"/>
  <c r="P139"/>
  <c r="P138"/>
  <c r="BK140"/>
  <c r="BK139"/>
  <c r="J139"/>
  <c r="BK138"/>
  <c r="J138"/>
  <c r="J140"/>
  <c r="BE140"/>
  <c r="J62"/>
  <c r="J61"/>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7"/>
  <c r="BH97"/>
  <c r="BG97"/>
  <c r="BF97"/>
  <c r="T97"/>
  <c r="R97"/>
  <c r="P97"/>
  <c r="BK97"/>
  <c r="J97"/>
  <c r="BE97"/>
  <c r="BI96"/>
  <c r="BH96"/>
  <c r="BG96"/>
  <c r="BF96"/>
  <c r="T96"/>
  <c r="R96"/>
  <c r="P96"/>
  <c r="BK96"/>
  <c r="J96"/>
  <c r="BE96"/>
  <c r="BI94"/>
  <c r="BH94"/>
  <c r="BG94"/>
  <c r="BF94"/>
  <c r="T94"/>
  <c r="R94"/>
  <c r="P94"/>
  <c r="BK94"/>
  <c r="J94"/>
  <c r="BE94"/>
  <c r="BI93"/>
  <c r="BH93"/>
  <c r="BG93"/>
  <c r="BF93"/>
  <c r="T93"/>
  <c r="R93"/>
  <c r="P93"/>
  <c r="BK93"/>
  <c r="J93"/>
  <c r="BE93"/>
  <c r="BI91"/>
  <c r="BH91"/>
  <c r="BG91"/>
  <c r="BF91"/>
  <c r="T91"/>
  <c r="R91"/>
  <c r="P91"/>
  <c r="BK91"/>
  <c r="J91"/>
  <c r="BE91"/>
  <c r="BI90"/>
  <c r="BH90"/>
  <c r="BG90"/>
  <c r="BF90"/>
  <c r="T90"/>
  <c r="T89"/>
  <c r="T88"/>
  <c r="R90"/>
  <c r="R89"/>
  <c r="R88"/>
  <c r="P90"/>
  <c r="P89"/>
  <c r="P88"/>
  <c r="BK90"/>
  <c r="BK89"/>
  <c r="J89"/>
  <c r="BK88"/>
  <c r="J88"/>
  <c r="J90"/>
  <c r="BE90"/>
  <c r="J60"/>
  <c r="J59"/>
  <c r="BI85"/>
  <c r="F34"/>
  <c i="1" r="BD53"/>
  <c i="3" r="BH85"/>
  <c r="F33"/>
  <c i="1" r="BC53"/>
  <c i="3" r="BG85"/>
  <c r="F32"/>
  <c i="1" r="BB53"/>
  <c i="3" r="BF85"/>
  <c r="J31"/>
  <c i="1" r="AW53"/>
  <c i="3" r="F31"/>
  <c i="1" r="BA53"/>
  <c i="3" r="T85"/>
  <c r="T84"/>
  <c r="T83"/>
  <c r="T82"/>
  <c r="R85"/>
  <c r="R84"/>
  <c r="R83"/>
  <c r="R82"/>
  <c r="P85"/>
  <c r="P84"/>
  <c r="P83"/>
  <c r="P82"/>
  <c i="1" r="AU53"/>
  <c i="3" r="BK85"/>
  <c r="BK84"/>
  <c r="J84"/>
  <c r="BK83"/>
  <c r="J83"/>
  <c r="BK82"/>
  <c r="J82"/>
  <c r="J56"/>
  <c r="J27"/>
  <c i="1" r="AG53"/>
  <c i="3" r="J85"/>
  <c r="BE85"/>
  <c r="J30"/>
  <c i="1" r="AV53"/>
  <c i="3" r="F30"/>
  <c i="1" r="AZ53"/>
  <c i="3" r="J58"/>
  <c r="J57"/>
  <c r="J78"/>
  <c r="F78"/>
  <c r="F76"/>
  <c r="E74"/>
  <c r="J51"/>
  <c r="F51"/>
  <c r="F49"/>
  <c r="E47"/>
  <c r="J36"/>
  <c r="J18"/>
  <c r="E18"/>
  <c r="F79"/>
  <c r="F52"/>
  <c r="J17"/>
  <c r="J12"/>
  <c r="J76"/>
  <c r="J49"/>
  <c r="E7"/>
  <c r="E72"/>
  <c r="E45"/>
  <c i="1" r="AY52"/>
  <c r="AX52"/>
  <c i="2" r="BI2177"/>
  <c r="BH2177"/>
  <c r="BG2177"/>
  <c r="BF2177"/>
  <c r="T2177"/>
  <c r="R2177"/>
  <c r="P2177"/>
  <c r="BK2177"/>
  <c r="J2177"/>
  <c r="BE2177"/>
  <c r="BI2172"/>
  <c r="BH2172"/>
  <c r="BG2172"/>
  <c r="BF2172"/>
  <c r="T2172"/>
  <c r="R2172"/>
  <c r="P2172"/>
  <c r="BK2172"/>
  <c r="J2172"/>
  <c r="BE2172"/>
  <c r="BI2162"/>
  <c r="BH2162"/>
  <c r="BG2162"/>
  <c r="BF2162"/>
  <c r="T2162"/>
  <c r="T2161"/>
  <c r="R2162"/>
  <c r="R2161"/>
  <c r="P2162"/>
  <c r="P2161"/>
  <c r="BK2162"/>
  <c r="BK2161"/>
  <c r="J2161"/>
  <c r="J2162"/>
  <c r="BE2162"/>
  <c r="J86"/>
  <c r="BI2159"/>
  <c r="BH2159"/>
  <c r="BG2159"/>
  <c r="BF2159"/>
  <c r="T2159"/>
  <c r="R2159"/>
  <c r="P2159"/>
  <c r="BK2159"/>
  <c r="J2159"/>
  <c r="BE2159"/>
  <c r="BI2147"/>
  <c r="BH2147"/>
  <c r="BG2147"/>
  <c r="BF2147"/>
  <c r="T2147"/>
  <c r="R2147"/>
  <c r="P2147"/>
  <c r="BK2147"/>
  <c r="J2147"/>
  <c r="BE2147"/>
  <c r="BI2146"/>
  <c r="BH2146"/>
  <c r="BG2146"/>
  <c r="BF2146"/>
  <c r="T2146"/>
  <c r="R2146"/>
  <c r="P2146"/>
  <c r="BK2146"/>
  <c r="J2146"/>
  <c r="BE2146"/>
  <c r="BI2145"/>
  <c r="BH2145"/>
  <c r="BG2145"/>
  <c r="BF2145"/>
  <c r="T2145"/>
  <c r="R2145"/>
  <c r="P2145"/>
  <c r="BK2145"/>
  <c r="J2145"/>
  <c r="BE2145"/>
  <c r="BI2144"/>
  <c r="BH2144"/>
  <c r="BG2144"/>
  <c r="BF2144"/>
  <c r="T2144"/>
  <c r="R2144"/>
  <c r="P2144"/>
  <c r="BK2144"/>
  <c r="J2144"/>
  <c r="BE2144"/>
  <c r="BI2132"/>
  <c r="BH2132"/>
  <c r="BG2132"/>
  <c r="BF2132"/>
  <c r="T2132"/>
  <c r="R2132"/>
  <c r="P2132"/>
  <c r="BK2132"/>
  <c r="J2132"/>
  <c r="BE2132"/>
  <c r="BI2131"/>
  <c r="BH2131"/>
  <c r="BG2131"/>
  <c r="BF2131"/>
  <c r="T2131"/>
  <c r="R2131"/>
  <c r="P2131"/>
  <c r="BK2131"/>
  <c r="J2131"/>
  <c r="BE2131"/>
  <c r="BI2130"/>
  <c r="BH2130"/>
  <c r="BG2130"/>
  <c r="BF2130"/>
  <c r="T2130"/>
  <c r="R2130"/>
  <c r="P2130"/>
  <c r="BK2130"/>
  <c r="J2130"/>
  <c r="BE2130"/>
  <c r="BI2118"/>
  <c r="BH2118"/>
  <c r="BG2118"/>
  <c r="BF2118"/>
  <c r="T2118"/>
  <c r="T2117"/>
  <c r="R2118"/>
  <c r="R2117"/>
  <c r="P2118"/>
  <c r="P2117"/>
  <c r="BK2118"/>
  <c r="BK2117"/>
  <c r="J2117"/>
  <c r="J2118"/>
  <c r="BE2118"/>
  <c r="J85"/>
  <c r="BI2116"/>
  <c r="BH2116"/>
  <c r="BG2116"/>
  <c r="BF2116"/>
  <c r="T2116"/>
  <c r="R2116"/>
  <c r="P2116"/>
  <c r="BK2116"/>
  <c r="J2116"/>
  <c r="BE2116"/>
  <c r="BI2115"/>
  <c r="BH2115"/>
  <c r="BG2115"/>
  <c r="BF2115"/>
  <c r="T2115"/>
  <c r="R2115"/>
  <c r="P2115"/>
  <c r="BK2115"/>
  <c r="J2115"/>
  <c r="BE2115"/>
  <c r="BI2114"/>
  <c r="BH2114"/>
  <c r="BG2114"/>
  <c r="BF2114"/>
  <c r="T2114"/>
  <c r="R2114"/>
  <c r="P2114"/>
  <c r="BK2114"/>
  <c r="J2114"/>
  <c r="BE2114"/>
  <c r="BI2106"/>
  <c r="BH2106"/>
  <c r="BG2106"/>
  <c r="BF2106"/>
  <c r="T2106"/>
  <c r="R2106"/>
  <c r="P2106"/>
  <c r="BK2106"/>
  <c r="J2106"/>
  <c r="BE2106"/>
  <c r="BI2098"/>
  <c r="BH2098"/>
  <c r="BG2098"/>
  <c r="BF2098"/>
  <c r="T2098"/>
  <c r="R2098"/>
  <c r="P2098"/>
  <c r="BK2098"/>
  <c r="J2098"/>
  <c r="BE2098"/>
  <c r="BI2093"/>
  <c r="BH2093"/>
  <c r="BG2093"/>
  <c r="BF2093"/>
  <c r="T2093"/>
  <c r="T2092"/>
  <c r="R2093"/>
  <c r="R2092"/>
  <c r="P2093"/>
  <c r="P2092"/>
  <c r="BK2093"/>
  <c r="BK2092"/>
  <c r="J2092"/>
  <c r="J2093"/>
  <c r="BE2093"/>
  <c r="J84"/>
  <c r="BI2091"/>
  <c r="BH2091"/>
  <c r="BG2091"/>
  <c r="BF2091"/>
  <c r="T2091"/>
  <c r="R2091"/>
  <c r="P2091"/>
  <c r="BK2091"/>
  <c r="J2091"/>
  <c r="BE2091"/>
  <c r="BI2090"/>
  <c r="BH2090"/>
  <c r="BG2090"/>
  <c r="BF2090"/>
  <c r="T2090"/>
  <c r="R2090"/>
  <c r="P2090"/>
  <c r="BK2090"/>
  <c r="J2090"/>
  <c r="BE2090"/>
  <c r="BI2089"/>
  <c r="BH2089"/>
  <c r="BG2089"/>
  <c r="BF2089"/>
  <c r="T2089"/>
  <c r="R2089"/>
  <c r="P2089"/>
  <c r="BK2089"/>
  <c r="J2089"/>
  <c r="BE2089"/>
  <c r="BI2073"/>
  <c r="BH2073"/>
  <c r="BG2073"/>
  <c r="BF2073"/>
  <c r="T2073"/>
  <c r="T2072"/>
  <c r="R2073"/>
  <c r="R2072"/>
  <c r="P2073"/>
  <c r="P2072"/>
  <c r="BK2073"/>
  <c r="BK2072"/>
  <c r="J2072"/>
  <c r="J2073"/>
  <c r="BE2073"/>
  <c r="J83"/>
  <c r="BI2071"/>
  <c r="BH2071"/>
  <c r="BG2071"/>
  <c r="BF2071"/>
  <c r="T2071"/>
  <c r="R2071"/>
  <c r="P2071"/>
  <c r="BK2071"/>
  <c r="J2071"/>
  <c r="BE2071"/>
  <c r="BI2070"/>
  <c r="BH2070"/>
  <c r="BG2070"/>
  <c r="BF2070"/>
  <c r="T2070"/>
  <c r="R2070"/>
  <c r="P2070"/>
  <c r="BK2070"/>
  <c r="J2070"/>
  <c r="BE2070"/>
  <c r="BI2065"/>
  <c r="BH2065"/>
  <c r="BG2065"/>
  <c r="BF2065"/>
  <c r="T2065"/>
  <c r="R2065"/>
  <c r="P2065"/>
  <c r="BK2065"/>
  <c r="J2065"/>
  <c r="BE2065"/>
  <c r="BI2049"/>
  <c r="BH2049"/>
  <c r="BG2049"/>
  <c r="BF2049"/>
  <c r="T2049"/>
  <c r="R2049"/>
  <c r="P2049"/>
  <c r="BK2049"/>
  <c r="J2049"/>
  <c r="BE2049"/>
  <c r="BI2048"/>
  <c r="BH2048"/>
  <c r="BG2048"/>
  <c r="BF2048"/>
  <c r="T2048"/>
  <c r="R2048"/>
  <c r="P2048"/>
  <c r="BK2048"/>
  <c r="J2048"/>
  <c r="BE2048"/>
  <c r="BI2047"/>
  <c r="BH2047"/>
  <c r="BG2047"/>
  <c r="BF2047"/>
  <c r="T2047"/>
  <c r="R2047"/>
  <c r="P2047"/>
  <c r="BK2047"/>
  <c r="J2047"/>
  <c r="BE2047"/>
  <c r="BI2029"/>
  <c r="BH2029"/>
  <c r="BG2029"/>
  <c r="BF2029"/>
  <c r="T2029"/>
  <c r="R2029"/>
  <c r="P2029"/>
  <c r="BK2029"/>
  <c r="J2029"/>
  <c r="BE2029"/>
  <c r="BI2028"/>
  <c r="BH2028"/>
  <c r="BG2028"/>
  <c r="BF2028"/>
  <c r="T2028"/>
  <c r="R2028"/>
  <c r="P2028"/>
  <c r="BK2028"/>
  <c r="J2028"/>
  <c r="BE2028"/>
  <c r="BI2025"/>
  <c r="BH2025"/>
  <c r="BG2025"/>
  <c r="BF2025"/>
  <c r="T2025"/>
  <c r="R2025"/>
  <c r="P2025"/>
  <c r="BK2025"/>
  <c r="J2025"/>
  <c r="BE2025"/>
  <c r="BI2004"/>
  <c r="BH2004"/>
  <c r="BG2004"/>
  <c r="BF2004"/>
  <c r="T2004"/>
  <c r="R2004"/>
  <c r="P2004"/>
  <c r="BK2004"/>
  <c r="J2004"/>
  <c r="BE2004"/>
  <c r="BI2003"/>
  <c r="BH2003"/>
  <c r="BG2003"/>
  <c r="BF2003"/>
  <c r="T2003"/>
  <c r="R2003"/>
  <c r="P2003"/>
  <c r="BK2003"/>
  <c r="J2003"/>
  <c r="BE2003"/>
  <c r="BI2002"/>
  <c r="BH2002"/>
  <c r="BG2002"/>
  <c r="BF2002"/>
  <c r="T2002"/>
  <c r="R2002"/>
  <c r="P2002"/>
  <c r="BK2002"/>
  <c r="J2002"/>
  <c r="BE2002"/>
  <c r="BI1979"/>
  <c r="BH1979"/>
  <c r="BG1979"/>
  <c r="BF1979"/>
  <c r="T1979"/>
  <c r="T1978"/>
  <c r="R1979"/>
  <c r="R1978"/>
  <c r="P1979"/>
  <c r="P1978"/>
  <c r="BK1979"/>
  <c r="BK1978"/>
  <c r="J1978"/>
  <c r="J1979"/>
  <c r="BE1979"/>
  <c r="J82"/>
  <c r="BI1967"/>
  <c r="BH1967"/>
  <c r="BG1967"/>
  <c r="BF1967"/>
  <c r="T1967"/>
  <c r="R1967"/>
  <c r="P1967"/>
  <c r="BK1967"/>
  <c r="J1967"/>
  <c r="BE1967"/>
  <c r="BI1966"/>
  <c r="BH1966"/>
  <c r="BG1966"/>
  <c r="BF1966"/>
  <c r="T1966"/>
  <c r="R1966"/>
  <c r="P1966"/>
  <c r="BK1966"/>
  <c r="J1966"/>
  <c r="BE1966"/>
  <c r="BI1965"/>
  <c r="BH1965"/>
  <c r="BG1965"/>
  <c r="BF1965"/>
  <c r="T1965"/>
  <c r="R1965"/>
  <c r="P1965"/>
  <c r="BK1965"/>
  <c r="J1965"/>
  <c r="BE1965"/>
  <c r="BI1964"/>
  <c r="BH1964"/>
  <c r="BG1964"/>
  <c r="BF1964"/>
  <c r="T1964"/>
  <c r="R1964"/>
  <c r="P1964"/>
  <c r="BK1964"/>
  <c r="J1964"/>
  <c r="BE1964"/>
  <c r="BI1963"/>
  <c r="BH1963"/>
  <c r="BG1963"/>
  <c r="BF1963"/>
  <c r="T1963"/>
  <c r="R1963"/>
  <c r="P1963"/>
  <c r="BK1963"/>
  <c r="J1963"/>
  <c r="BE1963"/>
  <c r="BI1952"/>
  <c r="BH1952"/>
  <c r="BG1952"/>
  <c r="BF1952"/>
  <c r="T1952"/>
  <c r="R1952"/>
  <c r="P1952"/>
  <c r="BK1952"/>
  <c r="J1952"/>
  <c r="BE1952"/>
  <c r="BI1927"/>
  <c r="BH1927"/>
  <c r="BG1927"/>
  <c r="BF1927"/>
  <c r="T1927"/>
  <c r="R1927"/>
  <c r="P1927"/>
  <c r="BK1927"/>
  <c r="J1927"/>
  <c r="BE1927"/>
  <c r="BI1914"/>
  <c r="BH1914"/>
  <c r="BG1914"/>
  <c r="BF1914"/>
  <c r="T1914"/>
  <c r="R1914"/>
  <c r="P1914"/>
  <c r="BK1914"/>
  <c r="J1914"/>
  <c r="BE1914"/>
  <c r="BI1913"/>
  <c r="BH1913"/>
  <c r="BG1913"/>
  <c r="BF1913"/>
  <c r="T1913"/>
  <c r="R1913"/>
  <c r="P1913"/>
  <c r="BK1913"/>
  <c r="J1913"/>
  <c r="BE1913"/>
  <c r="BI1912"/>
  <c r="BH1912"/>
  <c r="BG1912"/>
  <c r="BF1912"/>
  <c r="T1912"/>
  <c r="R1912"/>
  <c r="P1912"/>
  <c r="BK1912"/>
  <c r="J1912"/>
  <c r="BE1912"/>
  <c r="BI1900"/>
  <c r="BH1900"/>
  <c r="BG1900"/>
  <c r="BF1900"/>
  <c r="T1900"/>
  <c r="R1900"/>
  <c r="P1900"/>
  <c r="BK1900"/>
  <c r="J1900"/>
  <c r="BE1900"/>
  <c r="BI1891"/>
  <c r="BH1891"/>
  <c r="BG1891"/>
  <c r="BF1891"/>
  <c r="T1891"/>
  <c r="R1891"/>
  <c r="P1891"/>
  <c r="BK1891"/>
  <c r="J1891"/>
  <c r="BE1891"/>
  <c r="BI1890"/>
  <c r="BH1890"/>
  <c r="BG1890"/>
  <c r="BF1890"/>
  <c r="T1890"/>
  <c r="R1890"/>
  <c r="P1890"/>
  <c r="BK1890"/>
  <c r="J1890"/>
  <c r="BE1890"/>
  <c r="BI1889"/>
  <c r="BH1889"/>
  <c r="BG1889"/>
  <c r="BF1889"/>
  <c r="T1889"/>
  <c r="R1889"/>
  <c r="P1889"/>
  <c r="BK1889"/>
  <c r="J1889"/>
  <c r="BE1889"/>
  <c r="BI1881"/>
  <c r="BH1881"/>
  <c r="BG1881"/>
  <c r="BF1881"/>
  <c r="T1881"/>
  <c r="R1881"/>
  <c r="P1881"/>
  <c r="BK1881"/>
  <c r="J1881"/>
  <c r="BE1881"/>
  <c r="BI1876"/>
  <c r="BH1876"/>
  <c r="BG1876"/>
  <c r="BF1876"/>
  <c r="T1876"/>
  <c r="T1875"/>
  <c r="R1876"/>
  <c r="R1875"/>
  <c r="P1876"/>
  <c r="P1875"/>
  <c r="BK1876"/>
  <c r="BK1875"/>
  <c r="J1875"/>
  <c r="J1876"/>
  <c r="BE1876"/>
  <c r="J81"/>
  <c r="BI1874"/>
  <c r="BH1874"/>
  <c r="BG1874"/>
  <c r="BF1874"/>
  <c r="T1874"/>
  <c r="R1874"/>
  <c r="P1874"/>
  <c r="BK1874"/>
  <c r="J1874"/>
  <c r="BE1874"/>
  <c r="BI1873"/>
  <c r="BH1873"/>
  <c r="BG1873"/>
  <c r="BF1873"/>
  <c r="T1873"/>
  <c r="R1873"/>
  <c r="P1873"/>
  <c r="BK1873"/>
  <c r="J1873"/>
  <c r="BE1873"/>
  <c r="BI1872"/>
  <c r="BH1872"/>
  <c r="BG1872"/>
  <c r="BF1872"/>
  <c r="T1872"/>
  <c r="R1872"/>
  <c r="P1872"/>
  <c r="BK1872"/>
  <c r="J1872"/>
  <c r="BE1872"/>
  <c r="BI1870"/>
  <c r="BH1870"/>
  <c r="BG1870"/>
  <c r="BF1870"/>
  <c r="T1870"/>
  <c r="R1870"/>
  <c r="P1870"/>
  <c r="BK1870"/>
  <c r="J1870"/>
  <c r="BE1870"/>
  <c r="BI1869"/>
  <c r="BH1869"/>
  <c r="BG1869"/>
  <c r="BF1869"/>
  <c r="T1869"/>
  <c r="R1869"/>
  <c r="P1869"/>
  <c r="BK1869"/>
  <c r="J1869"/>
  <c r="BE1869"/>
  <c r="BI1867"/>
  <c r="BH1867"/>
  <c r="BG1867"/>
  <c r="BF1867"/>
  <c r="T1867"/>
  <c r="R1867"/>
  <c r="P1867"/>
  <c r="BK1867"/>
  <c r="J1867"/>
  <c r="BE1867"/>
  <c r="BI1866"/>
  <c r="BH1866"/>
  <c r="BG1866"/>
  <c r="BF1866"/>
  <c r="T1866"/>
  <c r="R1866"/>
  <c r="P1866"/>
  <c r="BK1866"/>
  <c r="J1866"/>
  <c r="BE1866"/>
  <c r="BI1865"/>
  <c r="BH1865"/>
  <c r="BG1865"/>
  <c r="BF1865"/>
  <c r="T1865"/>
  <c r="R1865"/>
  <c r="P1865"/>
  <c r="BK1865"/>
  <c r="J1865"/>
  <c r="BE1865"/>
  <c r="BI1854"/>
  <c r="BH1854"/>
  <c r="BG1854"/>
  <c r="BF1854"/>
  <c r="T1854"/>
  <c r="R1854"/>
  <c r="P1854"/>
  <c r="BK1854"/>
  <c r="J1854"/>
  <c r="BE1854"/>
  <c r="BI1843"/>
  <c r="BH1843"/>
  <c r="BG1843"/>
  <c r="BF1843"/>
  <c r="T1843"/>
  <c r="T1842"/>
  <c r="R1843"/>
  <c r="R1842"/>
  <c r="P1843"/>
  <c r="P1842"/>
  <c r="BK1843"/>
  <c r="BK1842"/>
  <c r="J1842"/>
  <c r="J1843"/>
  <c r="BE1843"/>
  <c r="J80"/>
  <c r="BI1841"/>
  <c r="BH1841"/>
  <c r="BG1841"/>
  <c r="BF1841"/>
  <c r="T1841"/>
  <c r="R1841"/>
  <c r="P1841"/>
  <c r="BK1841"/>
  <c r="J1841"/>
  <c r="BE1841"/>
  <c r="BI1840"/>
  <c r="BH1840"/>
  <c r="BG1840"/>
  <c r="BF1840"/>
  <c r="T1840"/>
  <c r="R1840"/>
  <c r="P1840"/>
  <c r="BK1840"/>
  <c r="J1840"/>
  <c r="BE1840"/>
  <c r="BI1839"/>
  <c r="BH1839"/>
  <c r="BG1839"/>
  <c r="BF1839"/>
  <c r="T1839"/>
  <c r="R1839"/>
  <c r="P1839"/>
  <c r="BK1839"/>
  <c r="J1839"/>
  <c r="BE1839"/>
  <c r="BI1834"/>
  <c r="BH1834"/>
  <c r="BG1834"/>
  <c r="BF1834"/>
  <c r="T1834"/>
  <c r="R1834"/>
  <c r="P1834"/>
  <c r="BK1834"/>
  <c r="J1834"/>
  <c r="BE1834"/>
  <c r="BI1829"/>
  <c r="BH1829"/>
  <c r="BG1829"/>
  <c r="BF1829"/>
  <c r="T1829"/>
  <c r="R1829"/>
  <c r="P1829"/>
  <c r="BK1829"/>
  <c r="J1829"/>
  <c r="BE1829"/>
  <c r="BI1824"/>
  <c r="BH1824"/>
  <c r="BG1824"/>
  <c r="BF1824"/>
  <c r="T1824"/>
  <c r="T1823"/>
  <c r="R1824"/>
  <c r="R1823"/>
  <c r="P1824"/>
  <c r="P1823"/>
  <c r="BK1824"/>
  <c r="BK1823"/>
  <c r="J1823"/>
  <c r="J1824"/>
  <c r="BE1824"/>
  <c r="J79"/>
  <c r="BI1822"/>
  <c r="BH1822"/>
  <c r="BG1822"/>
  <c r="BF1822"/>
  <c r="T1822"/>
  <c r="R1822"/>
  <c r="P1822"/>
  <c r="BK1822"/>
  <c r="J1822"/>
  <c r="BE1822"/>
  <c r="BI1821"/>
  <c r="BH1821"/>
  <c r="BG1821"/>
  <c r="BF1821"/>
  <c r="T1821"/>
  <c r="R1821"/>
  <c r="P1821"/>
  <c r="BK1821"/>
  <c r="J1821"/>
  <c r="BE1821"/>
  <c r="BI1820"/>
  <c r="BH1820"/>
  <c r="BG1820"/>
  <c r="BF1820"/>
  <c r="T1820"/>
  <c r="R1820"/>
  <c r="P1820"/>
  <c r="BK1820"/>
  <c r="J1820"/>
  <c r="BE1820"/>
  <c r="BI1819"/>
  <c r="BH1819"/>
  <c r="BG1819"/>
  <c r="BF1819"/>
  <c r="T1819"/>
  <c r="R1819"/>
  <c r="P1819"/>
  <c r="BK1819"/>
  <c r="J1819"/>
  <c r="BE1819"/>
  <c r="BI1818"/>
  <c r="BH1818"/>
  <c r="BG1818"/>
  <c r="BF1818"/>
  <c r="T1818"/>
  <c r="R1818"/>
  <c r="P1818"/>
  <c r="BK1818"/>
  <c r="J1818"/>
  <c r="BE1818"/>
  <c r="BI1817"/>
  <c r="BH1817"/>
  <c r="BG1817"/>
  <c r="BF1817"/>
  <c r="T1817"/>
  <c r="R1817"/>
  <c r="P1817"/>
  <c r="BK1817"/>
  <c r="J1817"/>
  <c r="BE1817"/>
  <c r="BI1816"/>
  <c r="BH1816"/>
  <c r="BG1816"/>
  <c r="BF1816"/>
  <c r="T1816"/>
  <c r="R1816"/>
  <c r="P1816"/>
  <c r="BK1816"/>
  <c r="J1816"/>
  <c r="BE1816"/>
  <c r="BI1810"/>
  <c r="BH1810"/>
  <c r="BG1810"/>
  <c r="BF1810"/>
  <c r="T1810"/>
  <c r="R1810"/>
  <c r="P1810"/>
  <c r="BK1810"/>
  <c r="J1810"/>
  <c r="BE1810"/>
  <c r="BI1809"/>
  <c r="BH1809"/>
  <c r="BG1809"/>
  <c r="BF1809"/>
  <c r="T1809"/>
  <c r="R1809"/>
  <c r="P1809"/>
  <c r="BK1809"/>
  <c r="J1809"/>
  <c r="BE1809"/>
  <c r="BI1808"/>
  <c r="BH1808"/>
  <c r="BG1808"/>
  <c r="BF1808"/>
  <c r="T1808"/>
  <c r="R1808"/>
  <c r="P1808"/>
  <c r="BK1808"/>
  <c r="J1808"/>
  <c r="BE1808"/>
  <c r="BI1807"/>
  <c r="BH1807"/>
  <c r="BG1807"/>
  <c r="BF1807"/>
  <c r="T1807"/>
  <c r="R1807"/>
  <c r="P1807"/>
  <c r="BK1807"/>
  <c r="J1807"/>
  <c r="BE1807"/>
  <c r="BI1806"/>
  <c r="BH1806"/>
  <c r="BG1806"/>
  <c r="BF1806"/>
  <c r="T1806"/>
  <c r="R1806"/>
  <c r="P1806"/>
  <c r="BK1806"/>
  <c r="J1806"/>
  <c r="BE1806"/>
  <c r="BI1800"/>
  <c r="BH1800"/>
  <c r="BG1800"/>
  <c r="BF1800"/>
  <c r="T1800"/>
  <c r="R1800"/>
  <c r="P1800"/>
  <c r="BK1800"/>
  <c r="J1800"/>
  <c r="BE1800"/>
  <c r="BI1795"/>
  <c r="BH1795"/>
  <c r="BG1795"/>
  <c r="BF1795"/>
  <c r="T1795"/>
  <c r="T1794"/>
  <c r="R1795"/>
  <c r="R1794"/>
  <c r="P1795"/>
  <c r="P1794"/>
  <c r="BK1795"/>
  <c r="BK1794"/>
  <c r="J1794"/>
  <c r="J1795"/>
  <c r="BE1795"/>
  <c r="J78"/>
  <c r="BI1793"/>
  <c r="BH1793"/>
  <c r="BG1793"/>
  <c r="BF1793"/>
  <c r="T1793"/>
  <c r="R1793"/>
  <c r="P1793"/>
  <c r="BK1793"/>
  <c r="J1793"/>
  <c r="BE1793"/>
  <c r="BI1792"/>
  <c r="BH1792"/>
  <c r="BG1792"/>
  <c r="BF1792"/>
  <c r="T1792"/>
  <c r="R1792"/>
  <c r="P1792"/>
  <c r="BK1792"/>
  <c r="J1792"/>
  <c r="BE1792"/>
  <c r="BI1784"/>
  <c r="BH1784"/>
  <c r="BG1784"/>
  <c r="BF1784"/>
  <c r="T1784"/>
  <c r="R1784"/>
  <c r="P1784"/>
  <c r="BK1784"/>
  <c r="J1784"/>
  <c r="BE1784"/>
  <c r="BI1782"/>
  <c r="BH1782"/>
  <c r="BG1782"/>
  <c r="BF1782"/>
  <c r="T1782"/>
  <c r="R1782"/>
  <c r="P1782"/>
  <c r="BK1782"/>
  <c r="J1782"/>
  <c r="BE1782"/>
  <c r="BI1778"/>
  <c r="BH1778"/>
  <c r="BG1778"/>
  <c r="BF1778"/>
  <c r="T1778"/>
  <c r="R1778"/>
  <c r="P1778"/>
  <c r="BK1778"/>
  <c r="J1778"/>
  <c r="BE1778"/>
  <c r="BI1777"/>
  <c r="BH1777"/>
  <c r="BG1777"/>
  <c r="BF1777"/>
  <c r="T1777"/>
  <c r="R1777"/>
  <c r="P1777"/>
  <c r="BK1777"/>
  <c r="J1777"/>
  <c r="BE1777"/>
  <c r="BI1772"/>
  <c r="BH1772"/>
  <c r="BG1772"/>
  <c r="BF1772"/>
  <c r="T1772"/>
  <c r="R1772"/>
  <c r="P1772"/>
  <c r="BK1772"/>
  <c r="J1772"/>
  <c r="BE1772"/>
  <c r="BI1771"/>
  <c r="BH1771"/>
  <c r="BG1771"/>
  <c r="BF1771"/>
  <c r="T1771"/>
  <c r="R1771"/>
  <c r="P1771"/>
  <c r="BK1771"/>
  <c r="J1771"/>
  <c r="BE1771"/>
  <c r="BI1766"/>
  <c r="BH1766"/>
  <c r="BG1766"/>
  <c r="BF1766"/>
  <c r="T1766"/>
  <c r="R1766"/>
  <c r="P1766"/>
  <c r="BK1766"/>
  <c r="J1766"/>
  <c r="BE1766"/>
  <c r="BI1765"/>
  <c r="BH1765"/>
  <c r="BG1765"/>
  <c r="BF1765"/>
  <c r="T1765"/>
  <c r="R1765"/>
  <c r="P1765"/>
  <c r="BK1765"/>
  <c r="J1765"/>
  <c r="BE1765"/>
  <c r="BI1764"/>
  <c r="BH1764"/>
  <c r="BG1764"/>
  <c r="BF1764"/>
  <c r="T1764"/>
  <c r="R1764"/>
  <c r="P1764"/>
  <c r="BK1764"/>
  <c r="J1764"/>
  <c r="BE1764"/>
  <c r="BI1759"/>
  <c r="BH1759"/>
  <c r="BG1759"/>
  <c r="BF1759"/>
  <c r="T1759"/>
  <c r="R1759"/>
  <c r="P1759"/>
  <c r="BK1759"/>
  <c r="J1759"/>
  <c r="BE1759"/>
  <c r="BI1757"/>
  <c r="BH1757"/>
  <c r="BG1757"/>
  <c r="BF1757"/>
  <c r="T1757"/>
  <c r="R1757"/>
  <c r="P1757"/>
  <c r="BK1757"/>
  <c r="J1757"/>
  <c r="BE1757"/>
  <c r="BI1756"/>
  <c r="BH1756"/>
  <c r="BG1756"/>
  <c r="BF1756"/>
  <c r="T1756"/>
  <c r="R1756"/>
  <c r="P1756"/>
  <c r="BK1756"/>
  <c r="J1756"/>
  <c r="BE1756"/>
  <c r="BI1750"/>
  <c r="BH1750"/>
  <c r="BG1750"/>
  <c r="BF1750"/>
  <c r="T1750"/>
  <c r="R1750"/>
  <c r="P1750"/>
  <c r="BK1750"/>
  <c r="J1750"/>
  <c r="BE1750"/>
  <c r="BI1744"/>
  <c r="BH1744"/>
  <c r="BG1744"/>
  <c r="BF1744"/>
  <c r="T1744"/>
  <c r="R1744"/>
  <c r="P1744"/>
  <c r="BK1744"/>
  <c r="J1744"/>
  <c r="BE1744"/>
  <c r="BI1743"/>
  <c r="BH1743"/>
  <c r="BG1743"/>
  <c r="BF1743"/>
  <c r="T1743"/>
  <c r="R1743"/>
  <c r="P1743"/>
  <c r="BK1743"/>
  <c r="J1743"/>
  <c r="BE1743"/>
  <c r="BI1738"/>
  <c r="BH1738"/>
  <c r="BG1738"/>
  <c r="BF1738"/>
  <c r="T1738"/>
  <c r="R1738"/>
  <c r="P1738"/>
  <c r="BK1738"/>
  <c r="J1738"/>
  <c r="BE1738"/>
  <c r="BI1737"/>
  <c r="BH1737"/>
  <c r="BG1737"/>
  <c r="BF1737"/>
  <c r="T1737"/>
  <c r="R1737"/>
  <c r="P1737"/>
  <c r="BK1737"/>
  <c r="J1737"/>
  <c r="BE1737"/>
  <c r="BI1732"/>
  <c r="BH1732"/>
  <c r="BG1732"/>
  <c r="BF1732"/>
  <c r="T1732"/>
  <c r="R1732"/>
  <c r="P1732"/>
  <c r="BK1732"/>
  <c r="J1732"/>
  <c r="BE1732"/>
  <c r="BI1727"/>
  <c r="BH1727"/>
  <c r="BG1727"/>
  <c r="BF1727"/>
  <c r="T1727"/>
  <c r="R1727"/>
  <c r="P1727"/>
  <c r="BK1727"/>
  <c r="J1727"/>
  <c r="BE1727"/>
  <c r="BI1722"/>
  <c r="BH1722"/>
  <c r="BG1722"/>
  <c r="BF1722"/>
  <c r="T1722"/>
  <c r="R1722"/>
  <c r="P1722"/>
  <c r="BK1722"/>
  <c r="J1722"/>
  <c r="BE1722"/>
  <c r="BI1717"/>
  <c r="BH1717"/>
  <c r="BG1717"/>
  <c r="BF1717"/>
  <c r="T1717"/>
  <c r="R1717"/>
  <c r="P1717"/>
  <c r="BK1717"/>
  <c r="J1717"/>
  <c r="BE1717"/>
  <c r="BI1716"/>
  <c r="BH1716"/>
  <c r="BG1716"/>
  <c r="BF1716"/>
  <c r="T1716"/>
  <c r="R1716"/>
  <c r="P1716"/>
  <c r="BK1716"/>
  <c r="J1716"/>
  <c r="BE1716"/>
  <c r="BI1715"/>
  <c r="BH1715"/>
  <c r="BG1715"/>
  <c r="BF1715"/>
  <c r="T1715"/>
  <c r="R1715"/>
  <c r="P1715"/>
  <c r="BK1715"/>
  <c r="J1715"/>
  <c r="BE1715"/>
  <c r="BI1706"/>
  <c r="BH1706"/>
  <c r="BG1706"/>
  <c r="BF1706"/>
  <c r="T1706"/>
  <c r="T1705"/>
  <c r="R1706"/>
  <c r="R1705"/>
  <c r="P1706"/>
  <c r="P1705"/>
  <c r="BK1706"/>
  <c r="BK1705"/>
  <c r="J1705"/>
  <c r="J1706"/>
  <c r="BE1706"/>
  <c r="J77"/>
  <c r="BI1704"/>
  <c r="BH1704"/>
  <c r="BG1704"/>
  <c r="BF1704"/>
  <c r="T1704"/>
  <c r="R1704"/>
  <c r="P1704"/>
  <c r="BK1704"/>
  <c r="J1704"/>
  <c r="BE1704"/>
  <c r="BI1703"/>
  <c r="BH1703"/>
  <c r="BG1703"/>
  <c r="BF1703"/>
  <c r="T1703"/>
  <c r="R1703"/>
  <c r="P1703"/>
  <c r="BK1703"/>
  <c r="J1703"/>
  <c r="BE1703"/>
  <c r="BI1702"/>
  <c r="BH1702"/>
  <c r="BG1702"/>
  <c r="BF1702"/>
  <c r="T1702"/>
  <c r="R1702"/>
  <c r="P1702"/>
  <c r="BK1702"/>
  <c r="J1702"/>
  <c r="BE1702"/>
  <c r="BI1701"/>
  <c r="BH1701"/>
  <c r="BG1701"/>
  <c r="BF1701"/>
  <c r="T1701"/>
  <c r="R1701"/>
  <c r="P1701"/>
  <c r="BK1701"/>
  <c r="J1701"/>
  <c r="BE1701"/>
  <c r="BI1700"/>
  <c r="BH1700"/>
  <c r="BG1700"/>
  <c r="BF1700"/>
  <c r="T1700"/>
  <c r="R1700"/>
  <c r="P1700"/>
  <c r="BK1700"/>
  <c r="J1700"/>
  <c r="BE1700"/>
  <c r="BI1691"/>
  <c r="BH1691"/>
  <c r="BG1691"/>
  <c r="BF1691"/>
  <c r="T1691"/>
  <c r="R1691"/>
  <c r="P1691"/>
  <c r="BK1691"/>
  <c r="J1691"/>
  <c r="BE1691"/>
  <c r="BI1675"/>
  <c r="BH1675"/>
  <c r="BG1675"/>
  <c r="BF1675"/>
  <c r="T1675"/>
  <c r="R1675"/>
  <c r="P1675"/>
  <c r="BK1675"/>
  <c r="J1675"/>
  <c r="BE1675"/>
  <c r="BI1674"/>
  <c r="BH1674"/>
  <c r="BG1674"/>
  <c r="BF1674"/>
  <c r="T1674"/>
  <c r="R1674"/>
  <c r="P1674"/>
  <c r="BK1674"/>
  <c r="J1674"/>
  <c r="BE1674"/>
  <c r="BI1673"/>
  <c r="BH1673"/>
  <c r="BG1673"/>
  <c r="BF1673"/>
  <c r="T1673"/>
  <c r="R1673"/>
  <c r="P1673"/>
  <c r="BK1673"/>
  <c r="J1673"/>
  <c r="BE1673"/>
  <c r="BI1672"/>
  <c r="BH1672"/>
  <c r="BG1672"/>
  <c r="BF1672"/>
  <c r="T1672"/>
  <c r="R1672"/>
  <c r="P1672"/>
  <c r="BK1672"/>
  <c r="J1672"/>
  <c r="BE1672"/>
  <c r="BI1671"/>
  <c r="BH1671"/>
  <c r="BG1671"/>
  <c r="BF1671"/>
  <c r="T1671"/>
  <c r="R1671"/>
  <c r="P1671"/>
  <c r="BK1671"/>
  <c r="J1671"/>
  <c r="BE1671"/>
  <c r="BI1670"/>
  <c r="BH1670"/>
  <c r="BG1670"/>
  <c r="BF1670"/>
  <c r="T1670"/>
  <c r="R1670"/>
  <c r="P1670"/>
  <c r="BK1670"/>
  <c r="J1670"/>
  <c r="BE1670"/>
  <c r="BI1669"/>
  <c r="BH1669"/>
  <c r="BG1669"/>
  <c r="BF1669"/>
  <c r="T1669"/>
  <c r="R1669"/>
  <c r="P1669"/>
  <c r="BK1669"/>
  <c r="J1669"/>
  <c r="BE1669"/>
  <c r="BI1668"/>
  <c r="BH1668"/>
  <c r="BG1668"/>
  <c r="BF1668"/>
  <c r="T1668"/>
  <c r="R1668"/>
  <c r="P1668"/>
  <c r="BK1668"/>
  <c r="J1668"/>
  <c r="BE1668"/>
  <c r="BI1667"/>
  <c r="BH1667"/>
  <c r="BG1667"/>
  <c r="BF1667"/>
  <c r="T1667"/>
  <c r="R1667"/>
  <c r="P1667"/>
  <c r="BK1667"/>
  <c r="J1667"/>
  <c r="BE1667"/>
  <c r="BI1659"/>
  <c r="BH1659"/>
  <c r="BG1659"/>
  <c r="BF1659"/>
  <c r="T1659"/>
  <c r="R1659"/>
  <c r="P1659"/>
  <c r="BK1659"/>
  <c r="J1659"/>
  <c r="BE1659"/>
  <c r="BI1650"/>
  <c r="BH1650"/>
  <c r="BG1650"/>
  <c r="BF1650"/>
  <c r="T1650"/>
  <c r="R1650"/>
  <c r="P1650"/>
  <c r="BK1650"/>
  <c r="J1650"/>
  <c r="BE1650"/>
  <c r="BI1644"/>
  <c r="BH1644"/>
  <c r="BG1644"/>
  <c r="BF1644"/>
  <c r="T1644"/>
  <c r="T1643"/>
  <c r="R1644"/>
  <c r="R1643"/>
  <c r="P1644"/>
  <c r="P1643"/>
  <c r="BK1644"/>
  <c r="BK1643"/>
  <c r="J1643"/>
  <c r="J1644"/>
  <c r="BE1644"/>
  <c r="J76"/>
  <c r="BI1642"/>
  <c r="BH1642"/>
  <c r="BG1642"/>
  <c r="BF1642"/>
  <c r="T1642"/>
  <c r="R1642"/>
  <c r="P1642"/>
  <c r="BK1642"/>
  <c r="J1642"/>
  <c r="BE1642"/>
  <c r="BI1641"/>
  <c r="BH1641"/>
  <c r="BG1641"/>
  <c r="BF1641"/>
  <c r="T1641"/>
  <c r="R1641"/>
  <c r="P1641"/>
  <c r="BK1641"/>
  <c r="J1641"/>
  <c r="BE1641"/>
  <c r="BI1636"/>
  <c r="BH1636"/>
  <c r="BG1636"/>
  <c r="BF1636"/>
  <c r="T1636"/>
  <c r="R1636"/>
  <c r="P1636"/>
  <c r="BK1636"/>
  <c r="J1636"/>
  <c r="BE1636"/>
  <c r="BI1635"/>
  <c r="BH1635"/>
  <c r="BG1635"/>
  <c r="BF1635"/>
  <c r="T1635"/>
  <c r="R1635"/>
  <c r="P1635"/>
  <c r="BK1635"/>
  <c r="J1635"/>
  <c r="BE1635"/>
  <c r="BI1634"/>
  <c r="BH1634"/>
  <c r="BG1634"/>
  <c r="BF1634"/>
  <c r="T1634"/>
  <c r="R1634"/>
  <c r="P1634"/>
  <c r="BK1634"/>
  <c r="J1634"/>
  <c r="BE1634"/>
  <c r="BI1630"/>
  <c r="BH1630"/>
  <c r="BG1630"/>
  <c r="BF1630"/>
  <c r="T1630"/>
  <c r="R1630"/>
  <c r="P1630"/>
  <c r="BK1630"/>
  <c r="J1630"/>
  <c r="BE1630"/>
  <c r="BI1625"/>
  <c r="BH1625"/>
  <c r="BG1625"/>
  <c r="BF1625"/>
  <c r="T1625"/>
  <c r="R1625"/>
  <c r="P1625"/>
  <c r="BK1625"/>
  <c r="J1625"/>
  <c r="BE1625"/>
  <c r="BI1624"/>
  <c r="BH1624"/>
  <c r="BG1624"/>
  <c r="BF1624"/>
  <c r="T1624"/>
  <c r="R1624"/>
  <c r="P1624"/>
  <c r="BK1624"/>
  <c r="J1624"/>
  <c r="BE1624"/>
  <c r="BI1619"/>
  <c r="BH1619"/>
  <c r="BG1619"/>
  <c r="BF1619"/>
  <c r="T1619"/>
  <c r="R1619"/>
  <c r="P1619"/>
  <c r="BK1619"/>
  <c r="J1619"/>
  <c r="BE1619"/>
  <c r="BI1618"/>
  <c r="BH1618"/>
  <c r="BG1618"/>
  <c r="BF1618"/>
  <c r="T1618"/>
  <c r="R1618"/>
  <c r="P1618"/>
  <c r="BK1618"/>
  <c r="J1618"/>
  <c r="BE1618"/>
  <c r="BI1617"/>
  <c r="BH1617"/>
  <c r="BG1617"/>
  <c r="BF1617"/>
  <c r="T1617"/>
  <c r="R1617"/>
  <c r="P1617"/>
  <c r="BK1617"/>
  <c r="J1617"/>
  <c r="BE1617"/>
  <c r="BI1616"/>
  <c r="BH1616"/>
  <c r="BG1616"/>
  <c r="BF1616"/>
  <c r="T1616"/>
  <c r="R1616"/>
  <c r="P1616"/>
  <c r="BK1616"/>
  <c r="J1616"/>
  <c r="BE1616"/>
  <c r="BI1615"/>
  <c r="BH1615"/>
  <c r="BG1615"/>
  <c r="BF1615"/>
  <c r="T1615"/>
  <c r="R1615"/>
  <c r="P1615"/>
  <c r="BK1615"/>
  <c r="J1615"/>
  <c r="BE1615"/>
  <c r="BI1614"/>
  <c r="BH1614"/>
  <c r="BG1614"/>
  <c r="BF1614"/>
  <c r="T1614"/>
  <c r="R1614"/>
  <c r="P1614"/>
  <c r="BK1614"/>
  <c r="J1614"/>
  <c r="BE1614"/>
  <c r="BI1613"/>
  <c r="BH1613"/>
  <c r="BG1613"/>
  <c r="BF1613"/>
  <c r="T1613"/>
  <c r="R1613"/>
  <c r="P1613"/>
  <c r="BK1613"/>
  <c r="J1613"/>
  <c r="BE1613"/>
  <c r="BI1612"/>
  <c r="BH1612"/>
  <c r="BG1612"/>
  <c r="BF1612"/>
  <c r="T1612"/>
  <c r="R1612"/>
  <c r="P1612"/>
  <c r="BK1612"/>
  <c r="J1612"/>
  <c r="BE1612"/>
  <c r="BI1611"/>
  <c r="BH1611"/>
  <c r="BG1611"/>
  <c r="BF1611"/>
  <c r="T1611"/>
  <c r="R1611"/>
  <c r="P1611"/>
  <c r="BK1611"/>
  <c r="J1611"/>
  <c r="BE1611"/>
  <c r="BI1610"/>
  <c r="BH1610"/>
  <c r="BG1610"/>
  <c r="BF1610"/>
  <c r="T1610"/>
  <c r="R1610"/>
  <c r="P1610"/>
  <c r="BK1610"/>
  <c r="J1610"/>
  <c r="BE1610"/>
  <c r="BI1609"/>
  <c r="BH1609"/>
  <c r="BG1609"/>
  <c r="BF1609"/>
  <c r="T1609"/>
  <c r="R1609"/>
  <c r="P1609"/>
  <c r="BK1609"/>
  <c r="J1609"/>
  <c r="BE1609"/>
  <c r="BI1608"/>
  <c r="BH1608"/>
  <c r="BG1608"/>
  <c r="BF1608"/>
  <c r="T1608"/>
  <c r="R1608"/>
  <c r="P1608"/>
  <c r="BK1608"/>
  <c r="J1608"/>
  <c r="BE1608"/>
  <c r="BI1607"/>
  <c r="BH1607"/>
  <c r="BG1607"/>
  <c r="BF1607"/>
  <c r="T1607"/>
  <c r="R1607"/>
  <c r="P1607"/>
  <c r="BK1607"/>
  <c r="J1607"/>
  <c r="BE1607"/>
  <c r="BI1602"/>
  <c r="BH1602"/>
  <c r="BG1602"/>
  <c r="BF1602"/>
  <c r="T1602"/>
  <c r="R1602"/>
  <c r="P1602"/>
  <c r="BK1602"/>
  <c r="J1602"/>
  <c r="BE1602"/>
  <c r="BI1597"/>
  <c r="BH1597"/>
  <c r="BG1597"/>
  <c r="BF1597"/>
  <c r="T1597"/>
  <c r="R1597"/>
  <c r="P1597"/>
  <c r="BK1597"/>
  <c r="J1597"/>
  <c r="BE1597"/>
  <c r="BI1593"/>
  <c r="BH1593"/>
  <c r="BG1593"/>
  <c r="BF1593"/>
  <c r="T1593"/>
  <c r="R1593"/>
  <c r="P1593"/>
  <c r="BK1593"/>
  <c r="J1593"/>
  <c r="BE1593"/>
  <c r="BI1589"/>
  <c r="BH1589"/>
  <c r="BG1589"/>
  <c r="BF1589"/>
  <c r="T1589"/>
  <c r="R1589"/>
  <c r="P1589"/>
  <c r="BK1589"/>
  <c r="J1589"/>
  <c r="BE1589"/>
  <c r="BI1585"/>
  <c r="BH1585"/>
  <c r="BG1585"/>
  <c r="BF1585"/>
  <c r="T1585"/>
  <c r="R1585"/>
  <c r="P1585"/>
  <c r="BK1585"/>
  <c r="J1585"/>
  <c r="BE1585"/>
  <c r="BI1579"/>
  <c r="BH1579"/>
  <c r="BG1579"/>
  <c r="BF1579"/>
  <c r="T1579"/>
  <c r="T1578"/>
  <c r="R1579"/>
  <c r="R1578"/>
  <c r="P1579"/>
  <c r="P1578"/>
  <c r="BK1579"/>
  <c r="BK1578"/>
  <c r="J1578"/>
  <c r="J1579"/>
  <c r="BE1579"/>
  <c r="J75"/>
  <c r="BI1577"/>
  <c r="BH1577"/>
  <c r="BG1577"/>
  <c r="BF1577"/>
  <c r="T1577"/>
  <c r="R1577"/>
  <c r="P1577"/>
  <c r="BK1577"/>
  <c r="J1577"/>
  <c r="BE1577"/>
  <c r="BI1576"/>
  <c r="BH1576"/>
  <c r="BG1576"/>
  <c r="BF1576"/>
  <c r="T1576"/>
  <c r="R1576"/>
  <c r="P1576"/>
  <c r="BK1576"/>
  <c r="J1576"/>
  <c r="BE1576"/>
  <c r="BI1567"/>
  <c r="BH1567"/>
  <c r="BG1567"/>
  <c r="BF1567"/>
  <c r="T1567"/>
  <c r="R1567"/>
  <c r="P1567"/>
  <c r="BK1567"/>
  <c r="J1567"/>
  <c r="BE1567"/>
  <c r="BI1566"/>
  <c r="BH1566"/>
  <c r="BG1566"/>
  <c r="BF1566"/>
  <c r="T1566"/>
  <c r="R1566"/>
  <c r="P1566"/>
  <c r="BK1566"/>
  <c r="J1566"/>
  <c r="BE1566"/>
  <c r="BI1558"/>
  <c r="BH1558"/>
  <c r="BG1558"/>
  <c r="BF1558"/>
  <c r="T1558"/>
  <c r="R1558"/>
  <c r="P1558"/>
  <c r="BK1558"/>
  <c r="J1558"/>
  <c r="BE1558"/>
  <c r="BI1553"/>
  <c r="BH1553"/>
  <c r="BG1553"/>
  <c r="BF1553"/>
  <c r="T1553"/>
  <c r="R1553"/>
  <c r="P1553"/>
  <c r="BK1553"/>
  <c r="J1553"/>
  <c r="BE1553"/>
  <c r="BI1545"/>
  <c r="BH1545"/>
  <c r="BG1545"/>
  <c r="BF1545"/>
  <c r="T1545"/>
  <c r="R1545"/>
  <c r="P1545"/>
  <c r="BK1545"/>
  <c r="J1545"/>
  <c r="BE1545"/>
  <c r="BI1537"/>
  <c r="BH1537"/>
  <c r="BG1537"/>
  <c r="BF1537"/>
  <c r="T1537"/>
  <c r="R1537"/>
  <c r="P1537"/>
  <c r="BK1537"/>
  <c r="J1537"/>
  <c r="BE1537"/>
  <c r="BI1532"/>
  <c r="BH1532"/>
  <c r="BG1532"/>
  <c r="BF1532"/>
  <c r="T1532"/>
  <c r="R1532"/>
  <c r="P1532"/>
  <c r="BK1532"/>
  <c r="J1532"/>
  <c r="BE1532"/>
  <c r="BI1528"/>
  <c r="BH1528"/>
  <c r="BG1528"/>
  <c r="BF1528"/>
  <c r="T1528"/>
  <c r="R1528"/>
  <c r="P1528"/>
  <c r="BK1528"/>
  <c r="J1528"/>
  <c r="BE1528"/>
  <c r="BI1527"/>
  <c r="BH1527"/>
  <c r="BG1527"/>
  <c r="BF1527"/>
  <c r="T1527"/>
  <c r="R1527"/>
  <c r="P1527"/>
  <c r="BK1527"/>
  <c r="J1527"/>
  <c r="BE1527"/>
  <c r="BI1522"/>
  <c r="BH1522"/>
  <c r="BG1522"/>
  <c r="BF1522"/>
  <c r="T1522"/>
  <c r="R1522"/>
  <c r="P1522"/>
  <c r="BK1522"/>
  <c r="J1522"/>
  <c r="BE1522"/>
  <c r="BI1515"/>
  <c r="BH1515"/>
  <c r="BG1515"/>
  <c r="BF1515"/>
  <c r="T1515"/>
  <c r="R1515"/>
  <c r="P1515"/>
  <c r="BK1515"/>
  <c r="J1515"/>
  <c r="BE1515"/>
  <c r="BI1511"/>
  <c r="BH1511"/>
  <c r="BG1511"/>
  <c r="BF1511"/>
  <c r="T1511"/>
  <c r="R1511"/>
  <c r="P1511"/>
  <c r="BK1511"/>
  <c r="J1511"/>
  <c r="BE1511"/>
  <c r="BI1507"/>
  <c r="BH1507"/>
  <c r="BG1507"/>
  <c r="BF1507"/>
  <c r="T1507"/>
  <c r="R1507"/>
  <c r="P1507"/>
  <c r="BK1507"/>
  <c r="J1507"/>
  <c r="BE1507"/>
  <c r="BI1503"/>
  <c r="BH1503"/>
  <c r="BG1503"/>
  <c r="BF1503"/>
  <c r="T1503"/>
  <c r="R1503"/>
  <c r="P1503"/>
  <c r="BK1503"/>
  <c r="J1503"/>
  <c r="BE1503"/>
  <c r="BI1499"/>
  <c r="BH1499"/>
  <c r="BG1499"/>
  <c r="BF1499"/>
  <c r="T1499"/>
  <c r="R1499"/>
  <c r="P1499"/>
  <c r="BK1499"/>
  <c r="J1499"/>
  <c r="BE1499"/>
  <c r="BI1494"/>
  <c r="BH1494"/>
  <c r="BG1494"/>
  <c r="BF1494"/>
  <c r="T1494"/>
  <c r="T1493"/>
  <c r="R1494"/>
  <c r="R1493"/>
  <c r="P1494"/>
  <c r="P1493"/>
  <c r="BK1494"/>
  <c r="BK1493"/>
  <c r="J1493"/>
  <c r="J1494"/>
  <c r="BE1494"/>
  <c r="J74"/>
  <c r="BI1492"/>
  <c r="BH1492"/>
  <c r="BG1492"/>
  <c r="BF1492"/>
  <c r="T1492"/>
  <c r="R1492"/>
  <c r="P1492"/>
  <c r="BK1492"/>
  <c r="J1492"/>
  <c r="BE1492"/>
  <c r="BI1491"/>
  <c r="BH1491"/>
  <c r="BG1491"/>
  <c r="BF1491"/>
  <c r="T1491"/>
  <c r="R1491"/>
  <c r="P1491"/>
  <c r="BK1491"/>
  <c r="J1491"/>
  <c r="BE1491"/>
  <c r="BI1489"/>
  <c r="BH1489"/>
  <c r="BG1489"/>
  <c r="BF1489"/>
  <c r="T1489"/>
  <c r="R1489"/>
  <c r="P1489"/>
  <c r="BK1489"/>
  <c r="J1489"/>
  <c r="BE1489"/>
  <c r="BI1488"/>
  <c r="BH1488"/>
  <c r="BG1488"/>
  <c r="BF1488"/>
  <c r="T1488"/>
  <c r="R1488"/>
  <c r="P1488"/>
  <c r="BK1488"/>
  <c r="J1488"/>
  <c r="BE1488"/>
  <c r="BI1482"/>
  <c r="BH1482"/>
  <c r="BG1482"/>
  <c r="BF1482"/>
  <c r="T1482"/>
  <c r="R1482"/>
  <c r="P1482"/>
  <c r="BK1482"/>
  <c r="J1482"/>
  <c r="BE1482"/>
  <c r="BI1481"/>
  <c r="BH1481"/>
  <c r="BG1481"/>
  <c r="BF1481"/>
  <c r="T1481"/>
  <c r="R1481"/>
  <c r="P1481"/>
  <c r="BK1481"/>
  <c r="J1481"/>
  <c r="BE1481"/>
  <c r="BI1480"/>
  <c r="BH1480"/>
  <c r="BG1480"/>
  <c r="BF1480"/>
  <c r="T1480"/>
  <c r="R1480"/>
  <c r="P1480"/>
  <c r="BK1480"/>
  <c r="J1480"/>
  <c r="BE1480"/>
  <c r="BI1474"/>
  <c r="BH1474"/>
  <c r="BG1474"/>
  <c r="BF1474"/>
  <c r="T1474"/>
  <c r="R1474"/>
  <c r="P1474"/>
  <c r="BK1474"/>
  <c r="J1474"/>
  <c r="BE1474"/>
  <c r="BI1468"/>
  <c r="BH1468"/>
  <c r="BG1468"/>
  <c r="BF1468"/>
  <c r="T1468"/>
  <c r="R1468"/>
  <c r="P1468"/>
  <c r="BK1468"/>
  <c r="J1468"/>
  <c r="BE1468"/>
  <c r="BI1460"/>
  <c r="BH1460"/>
  <c r="BG1460"/>
  <c r="BF1460"/>
  <c r="T1460"/>
  <c r="R1460"/>
  <c r="P1460"/>
  <c r="BK1460"/>
  <c r="J1460"/>
  <c r="BE1460"/>
  <c r="BI1459"/>
  <c r="BH1459"/>
  <c r="BG1459"/>
  <c r="BF1459"/>
  <c r="T1459"/>
  <c r="R1459"/>
  <c r="P1459"/>
  <c r="BK1459"/>
  <c r="J1459"/>
  <c r="BE1459"/>
  <c r="BI1454"/>
  <c r="BH1454"/>
  <c r="BG1454"/>
  <c r="BF1454"/>
  <c r="T1454"/>
  <c r="R1454"/>
  <c r="P1454"/>
  <c r="BK1454"/>
  <c r="J1454"/>
  <c r="BE1454"/>
  <c r="BI1453"/>
  <c r="BH1453"/>
  <c r="BG1453"/>
  <c r="BF1453"/>
  <c r="T1453"/>
  <c r="R1453"/>
  <c r="P1453"/>
  <c r="BK1453"/>
  <c r="J1453"/>
  <c r="BE1453"/>
  <c r="BI1448"/>
  <c r="BH1448"/>
  <c r="BG1448"/>
  <c r="BF1448"/>
  <c r="T1448"/>
  <c r="R1448"/>
  <c r="P1448"/>
  <c r="BK1448"/>
  <c r="J1448"/>
  <c r="BE1448"/>
  <c r="BI1443"/>
  <c r="BH1443"/>
  <c r="BG1443"/>
  <c r="BF1443"/>
  <c r="T1443"/>
  <c r="R1443"/>
  <c r="P1443"/>
  <c r="BK1443"/>
  <c r="J1443"/>
  <c r="BE1443"/>
  <c r="BI1438"/>
  <c r="BH1438"/>
  <c r="BG1438"/>
  <c r="BF1438"/>
  <c r="T1438"/>
  <c r="R1438"/>
  <c r="P1438"/>
  <c r="BK1438"/>
  <c r="J1438"/>
  <c r="BE1438"/>
  <c r="BI1425"/>
  <c r="BH1425"/>
  <c r="BG1425"/>
  <c r="BF1425"/>
  <c r="T1425"/>
  <c r="R1425"/>
  <c r="P1425"/>
  <c r="BK1425"/>
  <c r="J1425"/>
  <c r="BE1425"/>
  <c r="BI1420"/>
  <c r="BH1420"/>
  <c r="BG1420"/>
  <c r="BF1420"/>
  <c r="T1420"/>
  <c r="R1420"/>
  <c r="P1420"/>
  <c r="BK1420"/>
  <c r="J1420"/>
  <c r="BE1420"/>
  <c r="BI1415"/>
  <c r="BH1415"/>
  <c r="BG1415"/>
  <c r="BF1415"/>
  <c r="T1415"/>
  <c r="R1415"/>
  <c r="P1415"/>
  <c r="BK1415"/>
  <c r="J1415"/>
  <c r="BE1415"/>
  <c r="BI1414"/>
  <c r="BH1414"/>
  <c r="BG1414"/>
  <c r="BF1414"/>
  <c r="T1414"/>
  <c r="R1414"/>
  <c r="P1414"/>
  <c r="BK1414"/>
  <c r="J1414"/>
  <c r="BE1414"/>
  <c r="BI1413"/>
  <c r="BH1413"/>
  <c r="BG1413"/>
  <c r="BF1413"/>
  <c r="T1413"/>
  <c r="R1413"/>
  <c r="P1413"/>
  <c r="BK1413"/>
  <c r="J1413"/>
  <c r="BE1413"/>
  <c r="BI1409"/>
  <c r="BH1409"/>
  <c r="BG1409"/>
  <c r="BF1409"/>
  <c r="T1409"/>
  <c r="R1409"/>
  <c r="P1409"/>
  <c r="BK1409"/>
  <c r="J1409"/>
  <c r="BE1409"/>
  <c r="BI1405"/>
  <c r="BH1405"/>
  <c r="BG1405"/>
  <c r="BF1405"/>
  <c r="T1405"/>
  <c r="R1405"/>
  <c r="P1405"/>
  <c r="BK1405"/>
  <c r="J1405"/>
  <c r="BE1405"/>
  <c r="BI1400"/>
  <c r="BH1400"/>
  <c r="BG1400"/>
  <c r="BF1400"/>
  <c r="T1400"/>
  <c r="R1400"/>
  <c r="P1400"/>
  <c r="BK1400"/>
  <c r="J1400"/>
  <c r="BE1400"/>
  <c r="BI1396"/>
  <c r="BH1396"/>
  <c r="BG1396"/>
  <c r="BF1396"/>
  <c r="T1396"/>
  <c r="T1395"/>
  <c r="R1396"/>
  <c r="R1395"/>
  <c r="P1396"/>
  <c r="P1395"/>
  <c r="BK1396"/>
  <c r="BK1395"/>
  <c r="J1395"/>
  <c r="J1396"/>
  <c r="BE1396"/>
  <c r="J73"/>
  <c r="BI1394"/>
  <c r="BH1394"/>
  <c r="BG1394"/>
  <c r="BF1394"/>
  <c r="T1394"/>
  <c r="R1394"/>
  <c r="P1394"/>
  <c r="BK1394"/>
  <c r="J1394"/>
  <c r="BE1394"/>
  <c r="BI1393"/>
  <c r="BH1393"/>
  <c r="BG1393"/>
  <c r="BF1393"/>
  <c r="T1393"/>
  <c r="R1393"/>
  <c r="P1393"/>
  <c r="BK1393"/>
  <c r="J1393"/>
  <c r="BE1393"/>
  <c r="BI1387"/>
  <c r="BH1387"/>
  <c r="BG1387"/>
  <c r="BF1387"/>
  <c r="T1387"/>
  <c r="R1387"/>
  <c r="P1387"/>
  <c r="BK1387"/>
  <c r="J1387"/>
  <c r="BE1387"/>
  <c r="BI1386"/>
  <c r="BH1386"/>
  <c r="BG1386"/>
  <c r="BF1386"/>
  <c r="T1386"/>
  <c r="R1386"/>
  <c r="P1386"/>
  <c r="BK1386"/>
  <c r="J1386"/>
  <c r="BE1386"/>
  <c r="BI1385"/>
  <c r="BH1385"/>
  <c r="BG1385"/>
  <c r="BF1385"/>
  <c r="T1385"/>
  <c r="R1385"/>
  <c r="P1385"/>
  <c r="BK1385"/>
  <c r="J1385"/>
  <c r="BE1385"/>
  <c r="BI1384"/>
  <c r="BH1384"/>
  <c r="BG1384"/>
  <c r="BF1384"/>
  <c r="T1384"/>
  <c r="R1384"/>
  <c r="P1384"/>
  <c r="BK1384"/>
  <c r="J1384"/>
  <c r="BE1384"/>
  <c r="BI1378"/>
  <c r="BH1378"/>
  <c r="BG1378"/>
  <c r="BF1378"/>
  <c r="T1378"/>
  <c r="R1378"/>
  <c r="P1378"/>
  <c r="BK1378"/>
  <c r="J1378"/>
  <c r="BE1378"/>
  <c r="BI1377"/>
  <c r="BH1377"/>
  <c r="BG1377"/>
  <c r="BF1377"/>
  <c r="T1377"/>
  <c r="R1377"/>
  <c r="P1377"/>
  <c r="BK1377"/>
  <c r="J1377"/>
  <c r="BE1377"/>
  <c r="BI1371"/>
  <c r="BH1371"/>
  <c r="BG1371"/>
  <c r="BF1371"/>
  <c r="T1371"/>
  <c r="R1371"/>
  <c r="P1371"/>
  <c r="BK1371"/>
  <c r="J1371"/>
  <c r="BE1371"/>
  <c r="BI1369"/>
  <c r="BH1369"/>
  <c r="BG1369"/>
  <c r="BF1369"/>
  <c r="T1369"/>
  <c r="R1369"/>
  <c r="P1369"/>
  <c r="BK1369"/>
  <c r="J1369"/>
  <c r="BE1369"/>
  <c r="BI1363"/>
  <c r="BH1363"/>
  <c r="BG1363"/>
  <c r="BF1363"/>
  <c r="T1363"/>
  <c r="T1362"/>
  <c r="R1363"/>
  <c r="R1362"/>
  <c r="P1363"/>
  <c r="P1362"/>
  <c r="BK1363"/>
  <c r="BK1362"/>
  <c r="J1362"/>
  <c r="J1363"/>
  <c r="BE1363"/>
  <c r="J72"/>
  <c r="BI1361"/>
  <c r="BH1361"/>
  <c r="BG1361"/>
  <c r="BF1361"/>
  <c r="T1361"/>
  <c r="R1361"/>
  <c r="P1361"/>
  <c r="BK1361"/>
  <c r="J1361"/>
  <c r="BE1361"/>
  <c r="BI1360"/>
  <c r="BH1360"/>
  <c r="BG1360"/>
  <c r="BF1360"/>
  <c r="T1360"/>
  <c r="R1360"/>
  <c r="P1360"/>
  <c r="BK1360"/>
  <c r="J1360"/>
  <c r="BE1360"/>
  <c r="BI1359"/>
  <c r="BH1359"/>
  <c r="BG1359"/>
  <c r="BF1359"/>
  <c r="T1359"/>
  <c r="R1359"/>
  <c r="P1359"/>
  <c r="BK1359"/>
  <c r="J1359"/>
  <c r="BE1359"/>
  <c r="BI1357"/>
  <c r="BH1357"/>
  <c r="BG1357"/>
  <c r="BF1357"/>
  <c r="T1357"/>
  <c r="R1357"/>
  <c r="P1357"/>
  <c r="BK1357"/>
  <c r="J1357"/>
  <c r="BE1357"/>
  <c r="BI1356"/>
  <c r="BH1356"/>
  <c r="BG1356"/>
  <c r="BF1356"/>
  <c r="T1356"/>
  <c r="R1356"/>
  <c r="P1356"/>
  <c r="BK1356"/>
  <c r="J1356"/>
  <c r="BE1356"/>
  <c r="BI1349"/>
  <c r="BH1349"/>
  <c r="BG1349"/>
  <c r="BF1349"/>
  <c r="T1349"/>
  <c r="T1348"/>
  <c r="R1349"/>
  <c r="R1348"/>
  <c r="P1349"/>
  <c r="P1348"/>
  <c r="BK1349"/>
  <c r="BK1348"/>
  <c r="J1348"/>
  <c r="J1349"/>
  <c r="BE1349"/>
  <c r="J71"/>
  <c r="BI1347"/>
  <c r="BH1347"/>
  <c r="BG1347"/>
  <c r="BF1347"/>
  <c r="T1347"/>
  <c r="R1347"/>
  <c r="P1347"/>
  <c r="BK1347"/>
  <c r="J1347"/>
  <c r="BE1347"/>
  <c r="BI1346"/>
  <c r="BH1346"/>
  <c r="BG1346"/>
  <c r="BF1346"/>
  <c r="T1346"/>
  <c r="R1346"/>
  <c r="P1346"/>
  <c r="BK1346"/>
  <c r="J1346"/>
  <c r="BE1346"/>
  <c r="BI1344"/>
  <c r="BH1344"/>
  <c r="BG1344"/>
  <c r="BF1344"/>
  <c r="T1344"/>
  <c r="R1344"/>
  <c r="P1344"/>
  <c r="BK1344"/>
  <c r="J1344"/>
  <c r="BE1344"/>
  <c r="BI1339"/>
  <c r="BH1339"/>
  <c r="BG1339"/>
  <c r="BF1339"/>
  <c r="T1339"/>
  <c r="R1339"/>
  <c r="P1339"/>
  <c r="BK1339"/>
  <c r="J1339"/>
  <c r="BE1339"/>
  <c r="BI1333"/>
  <c r="BH1333"/>
  <c r="BG1333"/>
  <c r="BF1333"/>
  <c r="T1333"/>
  <c r="R1333"/>
  <c r="P1333"/>
  <c r="BK1333"/>
  <c r="J1333"/>
  <c r="BE1333"/>
  <c r="BI1328"/>
  <c r="BH1328"/>
  <c r="BG1328"/>
  <c r="BF1328"/>
  <c r="T1328"/>
  <c r="R1328"/>
  <c r="P1328"/>
  <c r="BK1328"/>
  <c r="J1328"/>
  <c r="BE1328"/>
  <c r="BI1327"/>
  <c r="BH1327"/>
  <c r="BG1327"/>
  <c r="BF1327"/>
  <c r="T1327"/>
  <c r="R1327"/>
  <c r="P1327"/>
  <c r="BK1327"/>
  <c r="J1327"/>
  <c r="BE1327"/>
  <c r="BI1322"/>
  <c r="BH1322"/>
  <c r="BG1322"/>
  <c r="BF1322"/>
  <c r="T1322"/>
  <c r="R1322"/>
  <c r="P1322"/>
  <c r="BK1322"/>
  <c r="J1322"/>
  <c r="BE1322"/>
  <c r="BI1321"/>
  <c r="BH1321"/>
  <c r="BG1321"/>
  <c r="BF1321"/>
  <c r="T1321"/>
  <c r="R1321"/>
  <c r="P1321"/>
  <c r="BK1321"/>
  <c r="J1321"/>
  <c r="BE1321"/>
  <c r="BI1316"/>
  <c r="BH1316"/>
  <c r="BG1316"/>
  <c r="BF1316"/>
  <c r="T1316"/>
  <c r="R1316"/>
  <c r="P1316"/>
  <c r="BK1316"/>
  <c r="J1316"/>
  <c r="BE1316"/>
  <c r="BI1310"/>
  <c r="BH1310"/>
  <c r="BG1310"/>
  <c r="BF1310"/>
  <c r="T1310"/>
  <c r="R1310"/>
  <c r="P1310"/>
  <c r="BK1310"/>
  <c r="J1310"/>
  <c r="BE1310"/>
  <c r="BI1304"/>
  <c r="BH1304"/>
  <c r="BG1304"/>
  <c r="BF1304"/>
  <c r="T1304"/>
  <c r="R1304"/>
  <c r="P1304"/>
  <c r="BK1304"/>
  <c r="J1304"/>
  <c r="BE1304"/>
  <c r="BI1298"/>
  <c r="BH1298"/>
  <c r="BG1298"/>
  <c r="BF1298"/>
  <c r="T1298"/>
  <c r="R1298"/>
  <c r="P1298"/>
  <c r="BK1298"/>
  <c r="J1298"/>
  <c r="BE1298"/>
  <c r="BI1292"/>
  <c r="BH1292"/>
  <c r="BG1292"/>
  <c r="BF1292"/>
  <c r="T1292"/>
  <c r="R1292"/>
  <c r="P1292"/>
  <c r="BK1292"/>
  <c r="J1292"/>
  <c r="BE1292"/>
  <c r="BI1286"/>
  <c r="BH1286"/>
  <c r="BG1286"/>
  <c r="BF1286"/>
  <c r="T1286"/>
  <c r="R1286"/>
  <c r="P1286"/>
  <c r="BK1286"/>
  <c r="J1286"/>
  <c r="BE1286"/>
  <c r="BI1280"/>
  <c r="BH1280"/>
  <c r="BG1280"/>
  <c r="BF1280"/>
  <c r="T1280"/>
  <c r="R1280"/>
  <c r="P1280"/>
  <c r="BK1280"/>
  <c r="J1280"/>
  <c r="BE1280"/>
  <c r="BI1274"/>
  <c r="BH1274"/>
  <c r="BG1274"/>
  <c r="BF1274"/>
  <c r="T1274"/>
  <c r="R1274"/>
  <c r="P1274"/>
  <c r="BK1274"/>
  <c r="J1274"/>
  <c r="BE1274"/>
  <c r="BI1268"/>
  <c r="BH1268"/>
  <c r="BG1268"/>
  <c r="BF1268"/>
  <c r="T1268"/>
  <c r="R1268"/>
  <c r="P1268"/>
  <c r="BK1268"/>
  <c r="J1268"/>
  <c r="BE1268"/>
  <c r="BI1262"/>
  <c r="BH1262"/>
  <c r="BG1262"/>
  <c r="BF1262"/>
  <c r="T1262"/>
  <c r="R1262"/>
  <c r="P1262"/>
  <c r="BK1262"/>
  <c r="J1262"/>
  <c r="BE1262"/>
  <c r="BI1257"/>
  <c r="BH1257"/>
  <c r="BG1257"/>
  <c r="BF1257"/>
  <c r="T1257"/>
  <c r="R1257"/>
  <c r="P1257"/>
  <c r="BK1257"/>
  <c r="J1257"/>
  <c r="BE1257"/>
  <c r="BI1251"/>
  <c r="BH1251"/>
  <c r="BG1251"/>
  <c r="BF1251"/>
  <c r="T1251"/>
  <c r="R1251"/>
  <c r="P1251"/>
  <c r="BK1251"/>
  <c r="J1251"/>
  <c r="BE1251"/>
  <c r="BI1246"/>
  <c r="BH1246"/>
  <c r="BG1246"/>
  <c r="BF1246"/>
  <c r="T1246"/>
  <c r="T1245"/>
  <c r="R1246"/>
  <c r="R1245"/>
  <c r="P1246"/>
  <c r="P1245"/>
  <c r="BK1246"/>
  <c r="BK1245"/>
  <c r="J1245"/>
  <c r="J1246"/>
  <c r="BE1246"/>
  <c r="J70"/>
  <c r="BI1244"/>
  <c r="BH1244"/>
  <c r="BG1244"/>
  <c r="BF1244"/>
  <c r="T1244"/>
  <c r="R1244"/>
  <c r="P1244"/>
  <c r="BK1244"/>
  <c r="J1244"/>
  <c r="BE1244"/>
  <c r="BI1243"/>
  <c r="BH1243"/>
  <c r="BG1243"/>
  <c r="BF1243"/>
  <c r="T1243"/>
  <c r="R1243"/>
  <c r="P1243"/>
  <c r="BK1243"/>
  <c r="J1243"/>
  <c r="BE1243"/>
  <c r="BI1238"/>
  <c r="BH1238"/>
  <c r="BG1238"/>
  <c r="BF1238"/>
  <c r="T1238"/>
  <c r="R1238"/>
  <c r="P1238"/>
  <c r="BK1238"/>
  <c r="J1238"/>
  <c r="BE1238"/>
  <c r="BI1229"/>
  <c r="BH1229"/>
  <c r="BG1229"/>
  <c r="BF1229"/>
  <c r="T1229"/>
  <c r="R1229"/>
  <c r="P1229"/>
  <c r="BK1229"/>
  <c r="J1229"/>
  <c r="BE1229"/>
  <c r="BI1228"/>
  <c r="BH1228"/>
  <c r="BG1228"/>
  <c r="BF1228"/>
  <c r="T1228"/>
  <c r="R1228"/>
  <c r="P1228"/>
  <c r="BK1228"/>
  <c r="J1228"/>
  <c r="BE1228"/>
  <c r="BI1223"/>
  <c r="BH1223"/>
  <c r="BG1223"/>
  <c r="BF1223"/>
  <c r="T1223"/>
  <c r="T1222"/>
  <c r="R1223"/>
  <c r="R1222"/>
  <c r="P1223"/>
  <c r="P1222"/>
  <c r="BK1223"/>
  <c r="BK1222"/>
  <c r="J1222"/>
  <c r="J1223"/>
  <c r="BE1223"/>
  <c r="J69"/>
  <c r="BI1221"/>
  <c r="BH1221"/>
  <c r="BG1221"/>
  <c r="BF1221"/>
  <c r="T1221"/>
  <c r="R1221"/>
  <c r="P1221"/>
  <c r="BK1221"/>
  <c r="J1221"/>
  <c r="BE1221"/>
  <c r="BI1220"/>
  <c r="BH1220"/>
  <c r="BG1220"/>
  <c r="BF1220"/>
  <c r="T1220"/>
  <c r="R1220"/>
  <c r="P1220"/>
  <c r="BK1220"/>
  <c r="J1220"/>
  <c r="BE1220"/>
  <c r="BI1213"/>
  <c r="BH1213"/>
  <c r="BG1213"/>
  <c r="BF1213"/>
  <c r="T1213"/>
  <c r="R1213"/>
  <c r="P1213"/>
  <c r="BK1213"/>
  <c r="J1213"/>
  <c r="BE1213"/>
  <c r="BI1212"/>
  <c r="BH1212"/>
  <c r="BG1212"/>
  <c r="BF1212"/>
  <c r="T1212"/>
  <c r="R1212"/>
  <c r="P1212"/>
  <c r="BK1212"/>
  <c r="J1212"/>
  <c r="BE1212"/>
  <c r="BI1207"/>
  <c r="BH1207"/>
  <c r="BG1207"/>
  <c r="BF1207"/>
  <c r="T1207"/>
  <c r="R1207"/>
  <c r="P1207"/>
  <c r="BK1207"/>
  <c r="J1207"/>
  <c r="BE1207"/>
  <c r="BI1206"/>
  <c r="BH1206"/>
  <c r="BG1206"/>
  <c r="BF1206"/>
  <c r="T1206"/>
  <c r="R1206"/>
  <c r="P1206"/>
  <c r="BK1206"/>
  <c r="J1206"/>
  <c r="BE1206"/>
  <c r="BI1200"/>
  <c r="BH1200"/>
  <c r="BG1200"/>
  <c r="BF1200"/>
  <c r="T1200"/>
  <c r="T1199"/>
  <c r="R1200"/>
  <c r="R1199"/>
  <c r="P1200"/>
  <c r="P1199"/>
  <c r="BK1200"/>
  <c r="BK1199"/>
  <c r="J1199"/>
  <c r="J1200"/>
  <c r="BE1200"/>
  <c r="J68"/>
  <c r="BI1198"/>
  <c r="BH1198"/>
  <c r="BG1198"/>
  <c r="BF1198"/>
  <c r="T1198"/>
  <c r="R1198"/>
  <c r="P1198"/>
  <c r="BK1198"/>
  <c r="J1198"/>
  <c r="BE1198"/>
  <c r="BI1197"/>
  <c r="BH1197"/>
  <c r="BG1197"/>
  <c r="BF1197"/>
  <c r="T1197"/>
  <c r="R1197"/>
  <c r="P1197"/>
  <c r="BK1197"/>
  <c r="J1197"/>
  <c r="BE1197"/>
  <c r="BI1196"/>
  <c r="BH1196"/>
  <c r="BG1196"/>
  <c r="BF1196"/>
  <c r="T1196"/>
  <c r="R1196"/>
  <c r="P1196"/>
  <c r="BK1196"/>
  <c r="J1196"/>
  <c r="BE1196"/>
  <c r="BI1191"/>
  <c r="BH1191"/>
  <c r="BG1191"/>
  <c r="BF1191"/>
  <c r="T1191"/>
  <c r="R1191"/>
  <c r="P1191"/>
  <c r="BK1191"/>
  <c r="J1191"/>
  <c r="BE1191"/>
  <c r="BI1190"/>
  <c r="BH1190"/>
  <c r="BG1190"/>
  <c r="BF1190"/>
  <c r="T1190"/>
  <c r="R1190"/>
  <c r="P1190"/>
  <c r="BK1190"/>
  <c r="J1190"/>
  <c r="BE1190"/>
  <c r="BI1185"/>
  <c r="BH1185"/>
  <c r="BG1185"/>
  <c r="BF1185"/>
  <c r="T1185"/>
  <c r="R1185"/>
  <c r="P1185"/>
  <c r="BK1185"/>
  <c r="J1185"/>
  <c r="BE1185"/>
  <c r="BI1184"/>
  <c r="BH1184"/>
  <c r="BG1184"/>
  <c r="BF1184"/>
  <c r="T1184"/>
  <c r="R1184"/>
  <c r="P1184"/>
  <c r="BK1184"/>
  <c r="J1184"/>
  <c r="BE1184"/>
  <c r="BI1179"/>
  <c r="BH1179"/>
  <c r="BG1179"/>
  <c r="BF1179"/>
  <c r="T1179"/>
  <c r="R1179"/>
  <c r="P1179"/>
  <c r="BK1179"/>
  <c r="J1179"/>
  <c r="BE1179"/>
  <c r="BI1173"/>
  <c r="BH1173"/>
  <c r="BG1173"/>
  <c r="BF1173"/>
  <c r="T1173"/>
  <c r="R1173"/>
  <c r="P1173"/>
  <c r="BK1173"/>
  <c r="J1173"/>
  <c r="BE1173"/>
  <c r="BI1167"/>
  <c r="BH1167"/>
  <c r="BG1167"/>
  <c r="BF1167"/>
  <c r="T1167"/>
  <c r="R1167"/>
  <c r="P1167"/>
  <c r="BK1167"/>
  <c r="J1167"/>
  <c r="BE1167"/>
  <c r="BI1166"/>
  <c r="BH1166"/>
  <c r="BG1166"/>
  <c r="BF1166"/>
  <c r="T1166"/>
  <c r="R1166"/>
  <c r="P1166"/>
  <c r="BK1166"/>
  <c r="J1166"/>
  <c r="BE1166"/>
  <c r="BI1161"/>
  <c r="BH1161"/>
  <c r="BG1161"/>
  <c r="BF1161"/>
  <c r="T1161"/>
  <c r="R1161"/>
  <c r="P1161"/>
  <c r="BK1161"/>
  <c r="J1161"/>
  <c r="BE1161"/>
  <c r="BI1160"/>
  <c r="BH1160"/>
  <c r="BG1160"/>
  <c r="BF1160"/>
  <c r="T1160"/>
  <c r="R1160"/>
  <c r="P1160"/>
  <c r="BK1160"/>
  <c r="J1160"/>
  <c r="BE1160"/>
  <c r="BI1155"/>
  <c r="BH1155"/>
  <c r="BG1155"/>
  <c r="BF1155"/>
  <c r="T1155"/>
  <c r="T1154"/>
  <c r="R1155"/>
  <c r="R1154"/>
  <c r="P1155"/>
  <c r="P1154"/>
  <c r="BK1155"/>
  <c r="BK1154"/>
  <c r="J1154"/>
  <c r="J1155"/>
  <c r="BE1155"/>
  <c r="J67"/>
  <c r="BI1153"/>
  <c r="BH1153"/>
  <c r="BG1153"/>
  <c r="BF1153"/>
  <c r="T1153"/>
  <c r="R1153"/>
  <c r="P1153"/>
  <c r="BK1153"/>
  <c r="J1153"/>
  <c r="BE1153"/>
  <c r="BI1152"/>
  <c r="BH1152"/>
  <c r="BG1152"/>
  <c r="BF1152"/>
  <c r="T1152"/>
  <c r="R1152"/>
  <c r="P1152"/>
  <c r="BK1152"/>
  <c r="J1152"/>
  <c r="BE1152"/>
  <c r="BI1147"/>
  <c r="BH1147"/>
  <c r="BG1147"/>
  <c r="BF1147"/>
  <c r="T1147"/>
  <c r="R1147"/>
  <c r="P1147"/>
  <c r="BK1147"/>
  <c r="J1147"/>
  <c r="BE1147"/>
  <c r="BI1142"/>
  <c r="BH1142"/>
  <c r="BG1142"/>
  <c r="BF1142"/>
  <c r="T1142"/>
  <c r="R1142"/>
  <c r="P1142"/>
  <c r="BK1142"/>
  <c r="J1142"/>
  <c r="BE1142"/>
  <c r="BI1141"/>
  <c r="BH1141"/>
  <c r="BG1141"/>
  <c r="BF1141"/>
  <c r="T1141"/>
  <c r="R1141"/>
  <c r="P1141"/>
  <c r="BK1141"/>
  <c r="J1141"/>
  <c r="BE1141"/>
  <c r="BI1130"/>
  <c r="BH1130"/>
  <c r="BG1130"/>
  <c r="BF1130"/>
  <c r="T1130"/>
  <c r="R1130"/>
  <c r="P1130"/>
  <c r="BK1130"/>
  <c r="J1130"/>
  <c r="BE1130"/>
  <c r="BI1124"/>
  <c r="BH1124"/>
  <c r="BG1124"/>
  <c r="BF1124"/>
  <c r="T1124"/>
  <c r="R1124"/>
  <c r="P1124"/>
  <c r="BK1124"/>
  <c r="J1124"/>
  <c r="BE1124"/>
  <c r="BI1119"/>
  <c r="BH1119"/>
  <c r="BG1119"/>
  <c r="BF1119"/>
  <c r="T1119"/>
  <c r="T1118"/>
  <c r="T1117"/>
  <c r="R1119"/>
  <c r="R1118"/>
  <c r="R1117"/>
  <c r="P1119"/>
  <c r="P1118"/>
  <c r="P1117"/>
  <c r="BK1119"/>
  <c r="BK1118"/>
  <c r="J1118"/>
  <c r="BK1117"/>
  <c r="J1117"/>
  <c r="J1119"/>
  <c r="BE1119"/>
  <c r="J66"/>
  <c r="J65"/>
  <c r="BI1116"/>
  <c r="BH1116"/>
  <c r="BG1116"/>
  <c r="BF1116"/>
  <c r="T1116"/>
  <c r="T1115"/>
  <c r="R1116"/>
  <c r="R1115"/>
  <c r="P1116"/>
  <c r="P1115"/>
  <c r="BK1116"/>
  <c r="BK1115"/>
  <c r="J1115"/>
  <c r="J1116"/>
  <c r="BE1116"/>
  <c r="J64"/>
  <c r="BI1113"/>
  <c r="BH1113"/>
  <c r="BG1113"/>
  <c r="BF1113"/>
  <c r="T1113"/>
  <c r="R1113"/>
  <c r="P1113"/>
  <c r="BK1113"/>
  <c r="J1113"/>
  <c r="BE1113"/>
  <c r="BI1109"/>
  <c r="BH1109"/>
  <c r="BG1109"/>
  <c r="BF1109"/>
  <c r="T1109"/>
  <c r="R1109"/>
  <c r="P1109"/>
  <c r="BK1109"/>
  <c r="J1109"/>
  <c r="BE1109"/>
  <c r="BI1107"/>
  <c r="BH1107"/>
  <c r="BG1107"/>
  <c r="BF1107"/>
  <c r="T1107"/>
  <c r="R1107"/>
  <c r="P1107"/>
  <c r="BK1107"/>
  <c r="J1107"/>
  <c r="BE1107"/>
  <c r="BI1105"/>
  <c r="BH1105"/>
  <c r="BG1105"/>
  <c r="BF1105"/>
  <c r="T1105"/>
  <c r="R1105"/>
  <c r="P1105"/>
  <c r="BK1105"/>
  <c r="J1105"/>
  <c r="BE1105"/>
  <c r="BI1103"/>
  <c r="BH1103"/>
  <c r="BG1103"/>
  <c r="BF1103"/>
  <c r="T1103"/>
  <c r="R1103"/>
  <c r="P1103"/>
  <c r="BK1103"/>
  <c r="J1103"/>
  <c r="BE1103"/>
  <c r="BI1098"/>
  <c r="BH1098"/>
  <c r="BG1098"/>
  <c r="BF1098"/>
  <c r="T1098"/>
  <c r="R1098"/>
  <c r="P1098"/>
  <c r="BK1098"/>
  <c r="J1098"/>
  <c r="BE1098"/>
  <c r="BI1096"/>
  <c r="BH1096"/>
  <c r="BG1096"/>
  <c r="BF1096"/>
  <c r="T1096"/>
  <c r="R1096"/>
  <c r="P1096"/>
  <c r="BK1096"/>
  <c r="J1096"/>
  <c r="BE1096"/>
  <c r="BI1095"/>
  <c r="BH1095"/>
  <c r="BG1095"/>
  <c r="BF1095"/>
  <c r="T1095"/>
  <c r="R1095"/>
  <c r="P1095"/>
  <c r="BK1095"/>
  <c r="J1095"/>
  <c r="BE1095"/>
  <c r="BI1090"/>
  <c r="BH1090"/>
  <c r="BG1090"/>
  <c r="BF1090"/>
  <c r="T1090"/>
  <c r="R1090"/>
  <c r="P1090"/>
  <c r="BK1090"/>
  <c r="J1090"/>
  <c r="BE1090"/>
  <c r="BI1089"/>
  <c r="BH1089"/>
  <c r="BG1089"/>
  <c r="BF1089"/>
  <c r="T1089"/>
  <c r="R1089"/>
  <c r="P1089"/>
  <c r="BK1089"/>
  <c r="J1089"/>
  <c r="BE1089"/>
  <c r="BI1088"/>
  <c r="BH1088"/>
  <c r="BG1088"/>
  <c r="BF1088"/>
  <c r="T1088"/>
  <c r="R1088"/>
  <c r="P1088"/>
  <c r="BK1088"/>
  <c r="J1088"/>
  <c r="BE1088"/>
  <c r="BI1087"/>
  <c r="BH1087"/>
  <c r="BG1087"/>
  <c r="BF1087"/>
  <c r="T1087"/>
  <c r="R1087"/>
  <c r="P1087"/>
  <c r="BK1087"/>
  <c r="J1087"/>
  <c r="BE1087"/>
  <c r="BI1082"/>
  <c r="BH1082"/>
  <c r="BG1082"/>
  <c r="BF1082"/>
  <c r="T1082"/>
  <c r="R1082"/>
  <c r="P1082"/>
  <c r="BK1082"/>
  <c r="J1082"/>
  <c r="BE1082"/>
  <c r="BI1081"/>
  <c r="BH1081"/>
  <c r="BG1081"/>
  <c r="BF1081"/>
  <c r="T1081"/>
  <c r="T1080"/>
  <c r="R1081"/>
  <c r="R1080"/>
  <c r="P1081"/>
  <c r="P1080"/>
  <c r="BK1081"/>
  <c r="BK1080"/>
  <c r="J1080"/>
  <c r="J1081"/>
  <c r="BE1081"/>
  <c r="J63"/>
  <c r="BI1075"/>
  <c r="BH1075"/>
  <c r="BG1075"/>
  <c r="BF1075"/>
  <c r="T1075"/>
  <c r="R1075"/>
  <c r="P1075"/>
  <c r="BK1075"/>
  <c r="J1075"/>
  <c r="BE1075"/>
  <c r="BI1070"/>
  <c r="BH1070"/>
  <c r="BG1070"/>
  <c r="BF1070"/>
  <c r="T1070"/>
  <c r="R1070"/>
  <c r="P1070"/>
  <c r="BK1070"/>
  <c r="J1070"/>
  <c r="BE1070"/>
  <c r="BI1063"/>
  <c r="BH1063"/>
  <c r="BG1063"/>
  <c r="BF1063"/>
  <c r="T1063"/>
  <c r="R1063"/>
  <c r="P1063"/>
  <c r="BK1063"/>
  <c r="J1063"/>
  <c r="BE1063"/>
  <c r="BI1055"/>
  <c r="BH1055"/>
  <c r="BG1055"/>
  <c r="BF1055"/>
  <c r="T1055"/>
  <c r="R1055"/>
  <c r="P1055"/>
  <c r="BK1055"/>
  <c r="J1055"/>
  <c r="BE1055"/>
  <c r="BI1048"/>
  <c r="BH1048"/>
  <c r="BG1048"/>
  <c r="BF1048"/>
  <c r="T1048"/>
  <c r="R1048"/>
  <c r="P1048"/>
  <c r="BK1048"/>
  <c r="J1048"/>
  <c r="BE1048"/>
  <c r="BI1040"/>
  <c r="BH1040"/>
  <c r="BG1040"/>
  <c r="BF1040"/>
  <c r="T1040"/>
  <c r="R1040"/>
  <c r="P1040"/>
  <c r="BK1040"/>
  <c r="J1040"/>
  <c r="BE1040"/>
  <c r="BI1027"/>
  <c r="BH1027"/>
  <c r="BG1027"/>
  <c r="BF1027"/>
  <c r="T1027"/>
  <c r="R1027"/>
  <c r="P1027"/>
  <c r="BK1027"/>
  <c r="J1027"/>
  <c r="BE1027"/>
  <c r="BI1014"/>
  <c r="BH1014"/>
  <c r="BG1014"/>
  <c r="BF1014"/>
  <c r="T1014"/>
  <c r="R1014"/>
  <c r="P1014"/>
  <c r="BK1014"/>
  <c r="J1014"/>
  <c r="BE1014"/>
  <c r="BI1001"/>
  <c r="BH1001"/>
  <c r="BG1001"/>
  <c r="BF1001"/>
  <c r="T1001"/>
  <c r="R1001"/>
  <c r="P1001"/>
  <c r="BK1001"/>
  <c r="J1001"/>
  <c r="BE1001"/>
  <c r="BI993"/>
  <c r="BH993"/>
  <c r="BG993"/>
  <c r="BF993"/>
  <c r="T993"/>
  <c r="R993"/>
  <c r="P993"/>
  <c r="BK993"/>
  <c r="J993"/>
  <c r="BE993"/>
  <c r="BI959"/>
  <c r="BH959"/>
  <c r="BG959"/>
  <c r="BF959"/>
  <c r="T959"/>
  <c r="R959"/>
  <c r="P959"/>
  <c r="BK959"/>
  <c r="J959"/>
  <c r="BE959"/>
  <c r="BI954"/>
  <c r="BH954"/>
  <c r="BG954"/>
  <c r="BF954"/>
  <c r="T954"/>
  <c r="R954"/>
  <c r="P954"/>
  <c r="BK954"/>
  <c r="J954"/>
  <c r="BE954"/>
  <c r="BI949"/>
  <c r="BH949"/>
  <c r="BG949"/>
  <c r="BF949"/>
  <c r="T949"/>
  <c r="R949"/>
  <c r="P949"/>
  <c r="BK949"/>
  <c r="J949"/>
  <c r="BE949"/>
  <c r="BI944"/>
  <c r="BH944"/>
  <c r="BG944"/>
  <c r="BF944"/>
  <c r="T944"/>
  <c r="R944"/>
  <c r="P944"/>
  <c r="BK944"/>
  <c r="J944"/>
  <c r="BE944"/>
  <c r="BI938"/>
  <c r="BH938"/>
  <c r="BG938"/>
  <c r="BF938"/>
  <c r="T938"/>
  <c r="R938"/>
  <c r="P938"/>
  <c r="BK938"/>
  <c r="J938"/>
  <c r="BE938"/>
  <c r="BI933"/>
  <c r="BH933"/>
  <c r="BG933"/>
  <c r="BF933"/>
  <c r="T933"/>
  <c r="R933"/>
  <c r="P933"/>
  <c r="BK933"/>
  <c r="J933"/>
  <c r="BE933"/>
  <c r="BI928"/>
  <c r="BH928"/>
  <c r="BG928"/>
  <c r="BF928"/>
  <c r="T928"/>
  <c r="R928"/>
  <c r="P928"/>
  <c r="BK928"/>
  <c r="J928"/>
  <c r="BE928"/>
  <c r="BI922"/>
  <c r="BH922"/>
  <c r="BG922"/>
  <c r="BF922"/>
  <c r="T922"/>
  <c r="R922"/>
  <c r="P922"/>
  <c r="BK922"/>
  <c r="J922"/>
  <c r="BE922"/>
  <c r="BI911"/>
  <c r="BH911"/>
  <c r="BG911"/>
  <c r="BF911"/>
  <c r="T911"/>
  <c r="R911"/>
  <c r="P911"/>
  <c r="BK911"/>
  <c r="J911"/>
  <c r="BE911"/>
  <c r="BI897"/>
  <c r="BH897"/>
  <c r="BG897"/>
  <c r="BF897"/>
  <c r="T897"/>
  <c r="R897"/>
  <c r="P897"/>
  <c r="BK897"/>
  <c r="J897"/>
  <c r="BE897"/>
  <c r="BI884"/>
  <c r="BH884"/>
  <c r="BG884"/>
  <c r="BF884"/>
  <c r="T884"/>
  <c r="R884"/>
  <c r="P884"/>
  <c r="BK884"/>
  <c r="J884"/>
  <c r="BE884"/>
  <c r="BI878"/>
  <c r="BH878"/>
  <c r="BG878"/>
  <c r="BF878"/>
  <c r="T878"/>
  <c r="R878"/>
  <c r="P878"/>
  <c r="BK878"/>
  <c r="J878"/>
  <c r="BE878"/>
  <c r="BI870"/>
  <c r="BH870"/>
  <c r="BG870"/>
  <c r="BF870"/>
  <c r="T870"/>
  <c r="R870"/>
  <c r="P870"/>
  <c r="BK870"/>
  <c r="J870"/>
  <c r="BE870"/>
  <c r="BI865"/>
  <c r="BH865"/>
  <c r="BG865"/>
  <c r="BF865"/>
  <c r="T865"/>
  <c r="R865"/>
  <c r="P865"/>
  <c r="BK865"/>
  <c r="J865"/>
  <c r="BE865"/>
  <c r="BI825"/>
  <c r="BH825"/>
  <c r="BG825"/>
  <c r="BF825"/>
  <c r="T825"/>
  <c r="R825"/>
  <c r="P825"/>
  <c r="BK825"/>
  <c r="J825"/>
  <c r="BE825"/>
  <c r="BI820"/>
  <c r="BH820"/>
  <c r="BG820"/>
  <c r="BF820"/>
  <c r="T820"/>
  <c r="R820"/>
  <c r="P820"/>
  <c r="BK820"/>
  <c r="J820"/>
  <c r="BE820"/>
  <c r="BI813"/>
  <c r="BH813"/>
  <c r="BG813"/>
  <c r="BF813"/>
  <c r="T813"/>
  <c r="R813"/>
  <c r="P813"/>
  <c r="BK813"/>
  <c r="J813"/>
  <c r="BE813"/>
  <c r="BI807"/>
  <c r="BH807"/>
  <c r="BG807"/>
  <c r="BF807"/>
  <c r="T807"/>
  <c r="R807"/>
  <c r="P807"/>
  <c r="BK807"/>
  <c r="J807"/>
  <c r="BE807"/>
  <c r="BI806"/>
  <c r="BH806"/>
  <c r="BG806"/>
  <c r="BF806"/>
  <c r="T806"/>
  <c r="R806"/>
  <c r="P806"/>
  <c r="BK806"/>
  <c r="J806"/>
  <c r="BE806"/>
  <c r="BI797"/>
  <c r="BH797"/>
  <c r="BG797"/>
  <c r="BF797"/>
  <c r="T797"/>
  <c r="R797"/>
  <c r="P797"/>
  <c r="BK797"/>
  <c r="J797"/>
  <c r="BE797"/>
  <c r="BI784"/>
  <c r="BH784"/>
  <c r="BG784"/>
  <c r="BF784"/>
  <c r="T784"/>
  <c r="R784"/>
  <c r="P784"/>
  <c r="BK784"/>
  <c r="J784"/>
  <c r="BE784"/>
  <c r="BI778"/>
  <c r="BH778"/>
  <c r="BG778"/>
  <c r="BF778"/>
  <c r="T778"/>
  <c r="R778"/>
  <c r="P778"/>
  <c r="BK778"/>
  <c r="J778"/>
  <c r="BE778"/>
  <c r="BI771"/>
  <c r="BH771"/>
  <c r="BG771"/>
  <c r="BF771"/>
  <c r="T771"/>
  <c r="R771"/>
  <c r="P771"/>
  <c r="BK771"/>
  <c r="J771"/>
  <c r="BE771"/>
  <c r="BI766"/>
  <c r="BH766"/>
  <c r="BG766"/>
  <c r="BF766"/>
  <c r="T766"/>
  <c r="R766"/>
  <c r="P766"/>
  <c r="BK766"/>
  <c r="J766"/>
  <c r="BE766"/>
  <c r="BI760"/>
  <c r="BH760"/>
  <c r="BG760"/>
  <c r="BF760"/>
  <c r="T760"/>
  <c r="R760"/>
  <c r="P760"/>
  <c r="BK760"/>
  <c r="J760"/>
  <c r="BE760"/>
  <c r="BI753"/>
  <c r="BH753"/>
  <c r="BG753"/>
  <c r="BF753"/>
  <c r="T753"/>
  <c r="R753"/>
  <c r="P753"/>
  <c r="BK753"/>
  <c r="J753"/>
  <c r="BE753"/>
  <c r="BI745"/>
  <c r="BH745"/>
  <c r="BG745"/>
  <c r="BF745"/>
  <c r="T745"/>
  <c r="R745"/>
  <c r="P745"/>
  <c r="BK745"/>
  <c r="J745"/>
  <c r="BE745"/>
  <c r="BI733"/>
  <c r="BH733"/>
  <c r="BG733"/>
  <c r="BF733"/>
  <c r="T733"/>
  <c r="R733"/>
  <c r="P733"/>
  <c r="BK733"/>
  <c r="J733"/>
  <c r="BE733"/>
  <c r="BI732"/>
  <c r="BH732"/>
  <c r="BG732"/>
  <c r="BF732"/>
  <c r="T732"/>
  <c r="R732"/>
  <c r="P732"/>
  <c r="BK732"/>
  <c r="J732"/>
  <c r="BE732"/>
  <c r="BI731"/>
  <c r="BH731"/>
  <c r="BG731"/>
  <c r="BF731"/>
  <c r="T731"/>
  <c r="R731"/>
  <c r="P731"/>
  <c r="BK731"/>
  <c r="J731"/>
  <c r="BE731"/>
  <c r="BI723"/>
  <c r="BH723"/>
  <c r="BG723"/>
  <c r="BF723"/>
  <c r="T723"/>
  <c r="R723"/>
  <c r="P723"/>
  <c r="BK723"/>
  <c r="J723"/>
  <c r="BE723"/>
  <c r="BI722"/>
  <c r="BH722"/>
  <c r="BG722"/>
  <c r="BF722"/>
  <c r="T722"/>
  <c r="R722"/>
  <c r="P722"/>
  <c r="BK722"/>
  <c r="J722"/>
  <c r="BE722"/>
  <c r="BI721"/>
  <c r="BH721"/>
  <c r="BG721"/>
  <c r="BF721"/>
  <c r="T721"/>
  <c r="R721"/>
  <c r="P721"/>
  <c r="BK721"/>
  <c r="J721"/>
  <c r="BE721"/>
  <c r="BI720"/>
  <c r="BH720"/>
  <c r="BG720"/>
  <c r="BF720"/>
  <c r="T720"/>
  <c r="R720"/>
  <c r="P720"/>
  <c r="BK720"/>
  <c r="J720"/>
  <c r="BE720"/>
  <c r="BI713"/>
  <c r="BH713"/>
  <c r="BG713"/>
  <c r="BF713"/>
  <c r="T713"/>
  <c r="R713"/>
  <c r="P713"/>
  <c r="BK713"/>
  <c r="J713"/>
  <c r="BE713"/>
  <c r="BI712"/>
  <c r="BH712"/>
  <c r="BG712"/>
  <c r="BF712"/>
  <c r="T712"/>
  <c r="R712"/>
  <c r="P712"/>
  <c r="BK712"/>
  <c r="J712"/>
  <c r="BE712"/>
  <c r="BI711"/>
  <c r="BH711"/>
  <c r="BG711"/>
  <c r="BF711"/>
  <c r="T711"/>
  <c r="R711"/>
  <c r="P711"/>
  <c r="BK711"/>
  <c r="J711"/>
  <c r="BE711"/>
  <c r="BI701"/>
  <c r="BH701"/>
  <c r="BG701"/>
  <c r="BF701"/>
  <c r="T701"/>
  <c r="R701"/>
  <c r="P701"/>
  <c r="BK701"/>
  <c r="J701"/>
  <c r="BE701"/>
  <c r="BI700"/>
  <c r="BH700"/>
  <c r="BG700"/>
  <c r="BF700"/>
  <c r="T700"/>
  <c r="R700"/>
  <c r="P700"/>
  <c r="BK700"/>
  <c r="J700"/>
  <c r="BE700"/>
  <c r="BI699"/>
  <c r="BH699"/>
  <c r="BG699"/>
  <c r="BF699"/>
  <c r="T699"/>
  <c r="R699"/>
  <c r="P699"/>
  <c r="BK699"/>
  <c r="J699"/>
  <c r="BE699"/>
  <c r="BI693"/>
  <c r="BH693"/>
  <c r="BG693"/>
  <c r="BF693"/>
  <c r="T693"/>
  <c r="R693"/>
  <c r="P693"/>
  <c r="BK693"/>
  <c r="J693"/>
  <c r="BE693"/>
  <c r="BI692"/>
  <c r="BH692"/>
  <c r="BG692"/>
  <c r="BF692"/>
  <c r="T692"/>
  <c r="R692"/>
  <c r="P692"/>
  <c r="BK692"/>
  <c r="J692"/>
  <c r="BE692"/>
  <c r="BI691"/>
  <c r="BH691"/>
  <c r="BG691"/>
  <c r="BF691"/>
  <c r="T691"/>
  <c r="R691"/>
  <c r="P691"/>
  <c r="BK691"/>
  <c r="J691"/>
  <c r="BE691"/>
  <c r="BI685"/>
  <c r="BH685"/>
  <c r="BG685"/>
  <c r="BF685"/>
  <c r="T685"/>
  <c r="R685"/>
  <c r="P685"/>
  <c r="BK685"/>
  <c r="J685"/>
  <c r="BE685"/>
  <c r="BI684"/>
  <c r="BH684"/>
  <c r="BG684"/>
  <c r="BF684"/>
  <c r="T684"/>
  <c r="R684"/>
  <c r="P684"/>
  <c r="BK684"/>
  <c r="J684"/>
  <c r="BE684"/>
  <c r="BI683"/>
  <c r="BH683"/>
  <c r="BG683"/>
  <c r="BF683"/>
  <c r="T683"/>
  <c r="R683"/>
  <c r="P683"/>
  <c r="BK683"/>
  <c r="J683"/>
  <c r="BE683"/>
  <c r="BI673"/>
  <c r="BH673"/>
  <c r="BG673"/>
  <c r="BF673"/>
  <c r="T673"/>
  <c r="R673"/>
  <c r="P673"/>
  <c r="BK673"/>
  <c r="J673"/>
  <c r="BE673"/>
  <c r="BI672"/>
  <c r="BH672"/>
  <c r="BG672"/>
  <c r="BF672"/>
  <c r="T672"/>
  <c r="R672"/>
  <c r="P672"/>
  <c r="BK672"/>
  <c r="J672"/>
  <c r="BE672"/>
  <c r="BI668"/>
  <c r="BH668"/>
  <c r="BG668"/>
  <c r="BF668"/>
  <c r="T668"/>
  <c r="R668"/>
  <c r="P668"/>
  <c r="BK668"/>
  <c r="J668"/>
  <c r="BE668"/>
  <c r="BI667"/>
  <c r="BH667"/>
  <c r="BG667"/>
  <c r="BF667"/>
  <c r="T667"/>
  <c r="R667"/>
  <c r="P667"/>
  <c r="BK667"/>
  <c r="J667"/>
  <c r="BE667"/>
  <c r="BI663"/>
  <c r="BH663"/>
  <c r="BG663"/>
  <c r="BF663"/>
  <c r="T663"/>
  <c r="R663"/>
  <c r="P663"/>
  <c r="BK663"/>
  <c r="J663"/>
  <c r="BE663"/>
  <c r="BI662"/>
  <c r="BH662"/>
  <c r="BG662"/>
  <c r="BF662"/>
  <c r="T662"/>
  <c r="R662"/>
  <c r="P662"/>
  <c r="BK662"/>
  <c r="J662"/>
  <c r="BE662"/>
  <c r="BI658"/>
  <c r="BH658"/>
  <c r="BG658"/>
  <c r="BF658"/>
  <c r="T658"/>
  <c r="R658"/>
  <c r="P658"/>
  <c r="BK658"/>
  <c r="J658"/>
  <c r="BE658"/>
  <c r="BI657"/>
  <c r="BH657"/>
  <c r="BG657"/>
  <c r="BF657"/>
  <c r="T657"/>
  <c r="R657"/>
  <c r="P657"/>
  <c r="BK657"/>
  <c r="J657"/>
  <c r="BE657"/>
  <c r="BI656"/>
  <c r="BH656"/>
  <c r="BG656"/>
  <c r="BF656"/>
  <c r="T656"/>
  <c r="R656"/>
  <c r="P656"/>
  <c r="BK656"/>
  <c r="J656"/>
  <c r="BE656"/>
  <c r="BI655"/>
  <c r="BH655"/>
  <c r="BG655"/>
  <c r="BF655"/>
  <c r="T655"/>
  <c r="R655"/>
  <c r="P655"/>
  <c r="BK655"/>
  <c r="J655"/>
  <c r="BE655"/>
  <c r="BI654"/>
  <c r="BH654"/>
  <c r="BG654"/>
  <c r="BF654"/>
  <c r="T654"/>
  <c r="R654"/>
  <c r="P654"/>
  <c r="BK654"/>
  <c r="J654"/>
  <c r="BE654"/>
  <c r="BI653"/>
  <c r="BH653"/>
  <c r="BG653"/>
  <c r="BF653"/>
  <c r="T653"/>
  <c r="R653"/>
  <c r="P653"/>
  <c r="BK653"/>
  <c r="J653"/>
  <c r="BE653"/>
  <c r="BI652"/>
  <c r="BH652"/>
  <c r="BG652"/>
  <c r="BF652"/>
  <c r="T652"/>
  <c r="R652"/>
  <c r="P652"/>
  <c r="BK652"/>
  <c r="J652"/>
  <c r="BE652"/>
  <c r="BI651"/>
  <c r="BH651"/>
  <c r="BG651"/>
  <c r="BF651"/>
  <c r="T651"/>
  <c r="R651"/>
  <c r="P651"/>
  <c r="BK651"/>
  <c r="J651"/>
  <c r="BE651"/>
  <c r="BI641"/>
  <c r="BH641"/>
  <c r="BG641"/>
  <c r="BF641"/>
  <c r="T641"/>
  <c r="R641"/>
  <c r="P641"/>
  <c r="BK641"/>
  <c r="J641"/>
  <c r="BE641"/>
  <c r="BI640"/>
  <c r="BH640"/>
  <c r="BG640"/>
  <c r="BF640"/>
  <c r="T640"/>
  <c r="R640"/>
  <c r="P640"/>
  <c r="BK640"/>
  <c r="J640"/>
  <c r="BE640"/>
  <c r="BI634"/>
  <c r="BH634"/>
  <c r="BG634"/>
  <c r="BF634"/>
  <c r="T634"/>
  <c r="T633"/>
  <c r="R634"/>
  <c r="R633"/>
  <c r="P634"/>
  <c r="P633"/>
  <c r="BK634"/>
  <c r="BK633"/>
  <c r="J633"/>
  <c r="J634"/>
  <c r="BE634"/>
  <c r="J62"/>
  <c r="BI629"/>
  <c r="BH629"/>
  <c r="BG629"/>
  <c r="BF629"/>
  <c r="T629"/>
  <c r="R629"/>
  <c r="P629"/>
  <c r="BK629"/>
  <c r="J629"/>
  <c r="BE629"/>
  <c r="BI624"/>
  <c r="BH624"/>
  <c r="BG624"/>
  <c r="BF624"/>
  <c r="T624"/>
  <c r="R624"/>
  <c r="P624"/>
  <c r="BK624"/>
  <c r="J624"/>
  <c r="BE624"/>
  <c r="BI619"/>
  <c r="BH619"/>
  <c r="BG619"/>
  <c r="BF619"/>
  <c r="T619"/>
  <c r="R619"/>
  <c r="P619"/>
  <c r="BK619"/>
  <c r="J619"/>
  <c r="BE619"/>
  <c r="BI610"/>
  <c r="BH610"/>
  <c r="BG610"/>
  <c r="BF610"/>
  <c r="T610"/>
  <c r="R610"/>
  <c r="P610"/>
  <c r="BK610"/>
  <c r="J610"/>
  <c r="BE610"/>
  <c r="BI603"/>
  <c r="BH603"/>
  <c r="BG603"/>
  <c r="BF603"/>
  <c r="T603"/>
  <c r="R603"/>
  <c r="P603"/>
  <c r="BK603"/>
  <c r="J603"/>
  <c r="BE603"/>
  <c r="BI602"/>
  <c r="BH602"/>
  <c r="BG602"/>
  <c r="BF602"/>
  <c r="T602"/>
  <c r="R602"/>
  <c r="P602"/>
  <c r="BK602"/>
  <c r="J602"/>
  <c r="BE602"/>
  <c r="BI591"/>
  <c r="BH591"/>
  <c r="BG591"/>
  <c r="BF591"/>
  <c r="T591"/>
  <c r="R591"/>
  <c r="P591"/>
  <c r="BK591"/>
  <c r="J591"/>
  <c r="BE591"/>
  <c r="BI590"/>
  <c r="BH590"/>
  <c r="BG590"/>
  <c r="BF590"/>
  <c r="T590"/>
  <c r="R590"/>
  <c r="P590"/>
  <c r="BK590"/>
  <c r="J590"/>
  <c r="BE590"/>
  <c r="BI589"/>
  <c r="BH589"/>
  <c r="BG589"/>
  <c r="BF589"/>
  <c r="T589"/>
  <c r="R589"/>
  <c r="P589"/>
  <c r="BK589"/>
  <c r="J589"/>
  <c r="BE589"/>
  <c r="BI578"/>
  <c r="BH578"/>
  <c r="BG578"/>
  <c r="BF578"/>
  <c r="T578"/>
  <c r="R578"/>
  <c r="P578"/>
  <c r="BK578"/>
  <c r="J578"/>
  <c r="BE578"/>
  <c r="BI573"/>
  <c r="BH573"/>
  <c r="BG573"/>
  <c r="BF573"/>
  <c r="T573"/>
  <c r="R573"/>
  <c r="P573"/>
  <c r="BK573"/>
  <c r="J573"/>
  <c r="BE573"/>
  <c r="BI562"/>
  <c r="BH562"/>
  <c r="BG562"/>
  <c r="BF562"/>
  <c r="T562"/>
  <c r="R562"/>
  <c r="P562"/>
  <c r="BK562"/>
  <c r="J562"/>
  <c r="BE562"/>
  <c r="BI525"/>
  <c r="BH525"/>
  <c r="BG525"/>
  <c r="BF525"/>
  <c r="T525"/>
  <c r="R525"/>
  <c r="P525"/>
  <c r="BK525"/>
  <c r="J525"/>
  <c r="BE525"/>
  <c r="BI507"/>
  <c r="BH507"/>
  <c r="BG507"/>
  <c r="BF507"/>
  <c r="T507"/>
  <c r="R507"/>
  <c r="P507"/>
  <c r="BK507"/>
  <c r="J507"/>
  <c r="BE507"/>
  <c r="BI499"/>
  <c r="BH499"/>
  <c r="BG499"/>
  <c r="BF499"/>
  <c r="T499"/>
  <c r="R499"/>
  <c r="P499"/>
  <c r="BK499"/>
  <c r="J499"/>
  <c r="BE499"/>
  <c r="BI486"/>
  <c r="BH486"/>
  <c r="BG486"/>
  <c r="BF486"/>
  <c r="T486"/>
  <c r="R486"/>
  <c r="P486"/>
  <c r="BK486"/>
  <c r="J486"/>
  <c r="BE486"/>
  <c r="BI485"/>
  <c r="BH485"/>
  <c r="BG485"/>
  <c r="BF485"/>
  <c r="T485"/>
  <c r="R485"/>
  <c r="P485"/>
  <c r="BK485"/>
  <c r="J485"/>
  <c r="BE485"/>
  <c r="BI460"/>
  <c r="BH460"/>
  <c r="BG460"/>
  <c r="BF460"/>
  <c r="T460"/>
  <c r="R460"/>
  <c r="P460"/>
  <c r="BK460"/>
  <c r="J460"/>
  <c r="BE460"/>
  <c r="BI446"/>
  <c r="BH446"/>
  <c r="BG446"/>
  <c r="BF446"/>
  <c r="T446"/>
  <c r="R446"/>
  <c r="P446"/>
  <c r="BK446"/>
  <c r="J446"/>
  <c r="BE446"/>
  <c r="BI445"/>
  <c r="BH445"/>
  <c r="BG445"/>
  <c r="BF445"/>
  <c r="T445"/>
  <c r="R445"/>
  <c r="P445"/>
  <c r="BK445"/>
  <c r="J445"/>
  <c r="BE445"/>
  <c r="BI439"/>
  <c r="BH439"/>
  <c r="BG439"/>
  <c r="BF439"/>
  <c r="T439"/>
  <c r="R439"/>
  <c r="P439"/>
  <c r="BK439"/>
  <c r="J439"/>
  <c r="BE439"/>
  <c r="BI438"/>
  <c r="BH438"/>
  <c r="BG438"/>
  <c r="BF438"/>
  <c r="T438"/>
  <c r="R438"/>
  <c r="P438"/>
  <c r="BK438"/>
  <c r="J438"/>
  <c r="BE438"/>
  <c r="BI429"/>
  <c r="BH429"/>
  <c r="BG429"/>
  <c r="BF429"/>
  <c r="T429"/>
  <c r="R429"/>
  <c r="P429"/>
  <c r="BK429"/>
  <c r="J429"/>
  <c r="BE429"/>
  <c r="BI428"/>
  <c r="BH428"/>
  <c r="BG428"/>
  <c r="BF428"/>
  <c r="T428"/>
  <c r="R428"/>
  <c r="P428"/>
  <c r="BK428"/>
  <c r="J428"/>
  <c r="BE428"/>
  <c r="BI414"/>
  <c r="BH414"/>
  <c r="BG414"/>
  <c r="BF414"/>
  <c r="T414"/>
  <c r="R414"/>
  <c r="P414"/>
  <c r="BK414"/>
  <c r="J414"/>
  <c r="BE414"/>
  <c r="BI412"/>
  <c r="BH412"/>
  <c r="BG412"/>
  <c r="BF412"/>
  <c r="T412"/>
  <c r="R412"/>
  <c r="P412"/>
  <c r="BK412"/>
  <c r="J412"/>
  <c r="BE412"/>
  <c r="BI394"/>
  <c r="BH394"/>
  <c r="BG394"/>
  <c r="BF394"/>
  <c r="T394"/>
  <c r="R394"/>
  <c r="P394"/>
  <c r="BK394"/>
  <c r="J394"/>
  <c r="BE394"/>
  <c r="BI381"/>
  <c r="BH381"/>
  <c r="BG381"/>
  <c r="BF381"/>
  <c r="T381"/>
  <c r="R381"/>
  <c r="P381"/>
  <c r="BK381"/>
  <c r="J381"/>
  <c r="BE381"/>
  <c r="BI368"/>
  <c r="BH368"/>
  <c r="BG368"/>
  <c r="BF368"/>
  <c r="T368"/>
  <c r="R368"/>
  <c r="P368"/>
  <c r="BK368"/>
  <c r="J368"/>
  <c r="BE368"/>
  <c r="BI355"/>
  <c r="BH355"/>
  <c r="BG355"/>
  <c r="BF355"/>
  <c r="T355"/>
  <c r="R355"/>
  <c r="P355"/>
  <c r="BK355"/>
  <c r="J355"/>
  <c r="BE355"/>
  <c r="BI331"/>
  <c r="BH331"/>
  <c r="BG331"/>
  <c r="BF331"/>
  <c r="T331"/>
  <c r="R331"/>
  <c r="P331"/>
  <c r="BK331"/>
  <c r="J331"/>
  <c r="BE331"/>
  <c r="BI310"/>
  <c r="BH310"/>
  <c r="BG310"/>
  <c r="BF310"/>
  <c r="T310"/>
  <c r="R310"/>
  <c r="P310"/>
  <c r="BK310"/>
  <c r="J310"/>
  <c r="BE310"/>
  <c r="BI292"/>
  <c r="BH292"/>
  <c r="BG292"/>
  <c r="BF292"/>
  <c r="T292"/>
  <c r="R292"/>
  <c r="P292"/>
  <c r="BK292"/>
  <c r="J292"/>
  <c r="BE292"/>
  <c r="BI280"/>
  <c r="BH280"/>
  <c r="BG280"/>
  <c r="BF280"/>
  <c r="T280"/>
  <c r="R280"/>
  <c r="P280"/>
  <c r="BK280"/>
  <c r="J280"/>
  <c r="BE280"/>
  <c r="BI259"/>
  <c r="BH259"/>
  <c r="BG259"/>
  <c r="BF259"/>
  <c r="T259"/>
  <c r="R259"/>
  <c r="P259"/>
  <c r="BK259"/>
  <c r="J259"/>
  <c r="BE259"/>
  <c r="BI250"/>
  <c r="BH250"/>
  <c r="BG250"/>
  <c r="BF250"/>
  <c r="T250"/>
  <c r="R250"/>
  <c r="P250"/>
  <c r="BK250"/>
  <c r="J250"/>
  <c r="BE250"/>
  <c r="BI249"/>
  <c r="BH249"/>
  <c r="BG249"/>
  <c r="BF249"/>
  <c r="T249"/>
  <c r="R249"/>
  <c r="P249"/>
  <c r="BK249"/>
  <c r="J249"/>
  <c r="BE249"/>
  <c r="BI228"/>
  <c r="BH228"/>
  <c r="BG228"/>
  <c r="BF228"/>
  <c r="T228"/>
  <c r="R228"/>
  <c r="P228"/>
  <c r="BK228"/>
  <c r="J228"/>
  <c r="BE228"/>
  <c r="BI222"/>
  <c r="BH222"/>
  <c r="BG222"/>
  <c r="BF222"/>
  <c r="T222"/>
  <c r="R222"/>
  <c r="P222"/>
  <c r="BK222"/>
  <c r="J222"/>
  <c r="BE222"/>
  <c r="BI216"/>
  <c r="BH216"/>
  <c r="BG216"/>
  <c r="BF216"/>
  <c r="T216"/>
  <c r="T215"/>
  <c r="R216"/>
  <c r="R215"/>
  <c r="P216"/>
  <c r="P215"/>
  <c r="BK216"/>
  <c r="BK215"/>
  <c r="J215"/>
  <c r="J216"/>
  <c r="BE216"/>
  <c r="J61"/>
  <c r="BI213"/>
  <c r="BH213"/>
  <c r="BG213"/>
  <c r="BF213"/>
  <c r="T213"/>
  <c r="R213"/>
  <c r="P213"/>
  <c r="BK213"/>
  <c r="J213"/>
  <c r="BE213"/>
  <c r="BI205"/>
  <c r="BH205"/>
  <c r="BG205"/>
  <c r="BF205"/>
  <c r="T205"/>
  <c r="R205"/>
  <c r="P205"/>
  <c r="BK205"/>
  <c r="J205"/>
  <c r="BE205"/>
  <c r="BI197"/>
  <c r="BH197"/>
  <c r="BG197"/>
  <c r="BF197"/>
  <c r="T197"/>
  <c r="T196"/>
  <c r="R197"/>
  <c r="R196"/>
  <c r="P197"/>
  <c r="P196"/>
  <c r="BK197"/>
  <c r="BK196"/>
  <c r="J196"/>
  <c r="J197"/>
  <c r="BE197"/>
  <c r="J60"/>
  <c r="BI191"/>
  <c r="BH191"/>
  <c r="BG191"/>
  <c r="BF191"/>
  <c r="T191"/>
  <c r="T190"/>
  <c r="R191"/>
  <c r="R190"/>
  <c r="P191"/>
  <c r="P190"/>
  <c r="BK191"/>
  <c r="BK190"/>
  <c r="J190"/>
  <c r="J191"/>
  <c r="BE191"/>
  <c r="J59"/>
  <c r="BI185"/>
  <c r="BH185"/>
  <c r="BG185"/>
  <c r="BF185"/>
  <c r="T185"/>
  <c r="R185"/>
  <c r="P185"/>
  <c r="BK185"/>
  <c r="J185"/>
  <c r="BE185"/>
  <c r="BI180"/>
  <c r="BH180"/>
  <c r="BG180"/>
  <c r="BF180"/>
  <c r="T180"/>
  <c r="R180"/>
  <c r="P180"/>
  <c r="BK180"/>
  <c r="J180"/>
  <c r="BE180"/>
  <c r="BI174"/>
  <c r="BH174"/>
  <c r="BG174"/>
  <c r="BF174"/>
  <c r="T174"/>
  <c r="R174"/>
  <c r="P174"/>
  <c r="BK174"/>
  <c r="J174"/>
  <c r="BE174"/>
  <c r="BI169"/>
  <c r="BH169"/>
  <c r="BG169"/>
  <c r="BF169"/>
  <c r="T169"/>
  <c r="R169"/>
  <c r="P169"/>
  <c r="BK169"/>
  <c r="J169"/>
  <c r="BE169"/>
  <c r="BI168"/>
  <c r="BH168"/>
  <c r="BG168"/>
  <c r="BF168"/>
  <c r="T168"/>
  <c r="R168"/>
  <c r="P168"/>
  <c r="BK168"/>
  <c r="J168"/>
  <c r="BE168"/>
  <c r="BI164"/>
  <c r="BH164"/>
  <c r="BG164"/>
  <c r="BF164"/>
  <c r="T164"/>
  <c r="R164"/>
  <c r="P164"/>
  <c r="BK164"/>
  <c r="J164"/>
  <c r="BE164"/>
  <c r="BI163"/>
  <c r="BH163"/>
  <c r="BG163"/>
  <c r="BF163"/>
  <c r="T163"/>
  <c r="R163"/>
  <c r="P163"/>
  <c r="BK163"/>
  <c r="J163"/>
  <c r="BE163"/>
  <c r="BI159"/>
  <c r="BH159"/>
  <c r="BG159"/>
  <c r="BF159"/>
  <c r="T159"/>
  <c r="R159"/>
  <c r="P159"/>
  <c r="BK159"/>
  <c r="J159"/>
  <c r="BE159"/>
  <c r="BI158"/>
  <c r="BH158"/>
  <c r="BG158"/>
  <c r="BF158"/>
  <c r="T158"/>
  <c r="R158"/>
  <c r="P158"/>
  <c r="BK158"/>
  <c r="J158"/>
  <c r="BE158"/>
  <c r="BI157"/>
  <c r="BH157"/>
  <c r="BG157"/>
  <c r="BF157"/>
  <c r="T157"/>
  <c r="R157"/>
  <c r="P157"/>
  <c r="BK157"/>
  <c r="J157"/>
  <c r="BE157"/>
  <c r="BI154"/>
  <c r="BH154"/>
  <c r="BG154"/>
  <c r="BF154"/>
  <c r="T154"/>
  <c r="R154"/>
  <c r="P154"/>
  <c r="BK154"/>
  <c r="J154"/>
  <c r="BE154"/>
  <c r="BI153"/>
  <c r="BH153"/>
  <c r="BG153"/>
  <c r="BF153"/>
  <c r="T153"/>
  <c r="R153"/>
  <c r="P153"/>
  <c r="BK153"/>
  <c r="J153"/>
  <c r="BE153"/>
  <c r="BI145"/>
  <c r="BH145"/>
  <c r="BG145"/>
  <c r="BF145"/>
  <c r="T145"/>
  <c r="R145"/>
  <c r="P145"/>
  <c r="BK145"/>
  <c r="J145"/>
  <c r="BE145"/>
  <c r="BI144"/>
  <c r="BH144"/>
  <c r="BG144"/>
  <c r="BF144"/>
  <c r="T144"/>
  <c r="R144"/>
  <c r="P144"/>
  <c r="BK144"/>
  <c r="J144"/>
  <c r="BE144"/>
  <c r="BI139"/>
  <c r="BH139"/>
  <c r="BG139"/>
  <c r="BF139"/>
  <c r="T139"/>
  <c r="R139"/>
  <c r="P139"/>
  <c r="BK139"/>
  <c r="J139"/>
  <c r="BE139"/>
  <c r="BI129"/>
  <c r="BH129"/>
  <c r="BG129"/>
  <c r="BF129"/>
  <c r="T129"/>
  <c r="R129"/>
  <c r="P129"/>
  <c r="BK129"/>
  <c r="J129"/>
  <c r="BE129"/>
  <c r="BI125"/>
  <c r="BH125"/>
  <c r="BG125"/>
  <c r="BF125"/>
  <c r="T125"/>
  <c r="R125"/>
  <c r="P125"/>
  <c r="BK125"/>
  <c r="J125"/>
  <c r="BE125"/>
  <c r="BI119"/>
  <c r="BH119"/>
  <c r="BG119"/>
  <c r="BF119"/>
  <c r="T119"/>
  <c r="R119"/>
  <c r="P119"/>
  <c r="BK119"/>
  <c r="J119"/>
  <c r="BE119"/>
  <c r="BI114"/>
  <c r="BH114"/>
  <c r="BG114"/>
  <c r="BF114"/>
  <c r="T114"/>
  <c r="R114"/>
  <c r="P114"/>
  <c r="BK114"/>
  <c r="J114"/>
  <c r="BE114"/>
  <c r="BI109"/>
  <c r="F34"/>
  <c i="1" r="BD52"/>
  <c i="2" r="BH109"/>
  <c r="F33"/>
  <c i="1" r="BC52"/>
  <c i="2" r="BG109"/>
  <c r="F32"/>
  <c i="1" r="BB52"/>
  <c i="2" r="BF109"/>
  <c r="J31"/>
  <c i="1" r="AW52"/>
  <c i="2" r="F31"/>
  <c i="1" r="BA52"/>
  <c i="2" r="T109"/>
  <c r="T108"/>
  <c r="T107"/>
  <c r="T106"/>
  <c r="R109"/>
  <c r="R108"/>
  <c r="R107"/>
  <c r="R106"/>
  <c r="P109"/>
  <c r="P108"/>
  <c r="P107"/>
  <c r="P106"/>
  <c i="1" r="AU52"/>
  <c i="2" r="BK109"/>
  <c r="BK108"/>
  <c r="J108"/>
  <c r="BK107"/>
  <c r="J107"/>
  <c r="BK106"/>
  <c r="J106"/>
  <c r="J56"/>
  <c r="J27"/>
  <c i="1" r="AG52"/>
  <c i="2" r="J109"/>
  <c r="BE109"/>
  <c r="J30"/>
  <c i="1" r="AV52"/>
  <c i="2" r="F30"/>
  <c i="1" r="AZ52"/>
  <c i="2" r="J58"/>
  <c r="J57"/>
  <c r="J102"/>
  <c r="F102"/>
  <c r="F100"/>
  <c r="E98"/>
  <c r="J51"/>
  <c r="F51"/>
  <c r="F49"/>
  <c r="E47"/>
  <c r="J36"/>
  <c r="J18"/>
  <c r="E18"/>
  <c r="F103"/>
  <c r="F52"/>
  <c r="J17"/>
  <c r="J12"/>
  <c r="J100"/>
  <c r="J49"/>
  <c r="E7"/>
  <c r="E96"/>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<sst xmlns="http://schemas.openxmlformats.org/spreadsheetml/2006/main">
  <si>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</si>
  <si>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</si>
  <si>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</si>
  <si>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</si>
  <si>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</si>
  <si>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</si>
  <si>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</si>
  <si>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{1418149b-6d54-4c94-834e-08de1f82e79e}</t>
  </si>
  <si>
    <t>0,01</t>
  </si>
  <si>
    <t>21</t>
  </si>
  <si>
    <t>15</t>
  </si>
  <si>
    <t>REKAPITULACE STAVBY</t>
  </si>
  <si>
    <t xml:space="preserve">v ---  níže se nacházejí doplnkové a pomocné údaje k sestavám  --- v</t>
  </si>
  <si>
    <t>Návod na vyplnění</t>
  </si>
  <si>
    <t>0,001</t>
  </si>
  <si>
    <t>Kód:</t>
  </si>
  <si>
    <t>R17-061a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</si>
  <si>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</si>
  <si>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</si>
  <si>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Dolní Žleb ON-oprava (střecha a obálka budovy)</t>
  </si>
  <si>
    <t>KSO:</t>
  </si>
  <si>
    <t/>
  </si>
  <si>
    <t>CC-CZ:</t>
  </si>
  <si>
    <t>Místo:</t>
  </si>
  <si>
    <t>Dolní Žleb</t>
  </si>
  <si>
    <t>Datum:</t>
  </si>
  <si>
    <t>5.9.2017</t>
  </si>
  <si>
    <t>CZ-CPA:</t>
  </si>
  <si>
    <t>41.00</t>
  </si>
  <si>
    <t>Zadavatel:</t>
  </si>
  <si>
    <t>IČ:</t>
  </si>
  <si>
    <t>SŽDC, s.o., Oblastní ředitelství Ústí nad Labem</t>
  </si>
  <si>
    <t>DIČ:</t>
  </si>
  <si>
    <t>Uchazeč:</t>
  </si>
  <si>
    <t>Vyplň údaj</t>
  </si>
  <si>
    <t>Projektant:</t>
  </si>
  <si>
    <t>True</t>
  </si>
  <si>
    <t>Tomáš Hladík</t>
  </si>
  <si>
    <t>1</t>
  </si>
  <si>
    <t>Poznámka:</t>
  </si>
  <si>
    <t>0,1</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</si>
  <si>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</si>
  <si>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</si>
  <si>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</si>
  <si>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</si>
  <si>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</si>
  <si>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</si>
  <si>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</si>
  <si>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</si>
  <si>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</si>
  <si>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</si>
  <si>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</si>
  <si>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</si>
  <si>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</si>
  <si>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</si>
  <si>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</si>
  <si>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</si>
  <si>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</si>
  <si>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</si>
  <si>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</si>
  <si>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</si>
  <si>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</si>
  <si>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</si>
  <si>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</si>
  <si>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</si>
  <si>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</si>
  <si>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</si>
  <si>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</si>
  <si>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</si>
  <si>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</si>
  <si>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</si>
  <si>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</si>
  <si>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</si>
  <si>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</si>
  <si>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</si>
  <si>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</si>
  <si>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</si>
  <si>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</si>
  <si>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</si>
  <si>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</si>
  <si>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</si>
  <si>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</si>
  <si>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SO 100.00 - Vlastní objekt žst.</t>
  </si>
  <si>
    <t>STA</t>
  </si>
  <si>
    <t>{e8b13804-2834-44a8-b759-c7f97b21cd2c}</t>
  </si>
  <si>
    <t>2</t>
  </si>
  <si>
    <t>SO-02</t>
  </si>
  <si>
    <t>Hromosvod</t>
  </si>
  <si>
    <t>{63f06864-4829-45fd-ac7a-0c7126f5a2be}</t>
  </si>
  <si>
    <t>SO-03</t>
  </si>
  <si>
    <t>ŽST Dolní Žleb - sanace nosných zděných konstrukcí</t>
  </si>
  <si>
    <t>{a73eba98-a230-4758-b0d5-a2c7d5f8c17b}</t>
  </si>
  <si>
    <t>VRN</t>
  </si>
  <si>
    <t>{39bff43b-6c4f-4502-bf28-f9246055f817}</t>
  </si>
  <si>
    <t>1) Krycí list soupisu</t>
  </si>
  <si>
    <t>2) Rekapitulace</t>
  </si>
  <si>
    <t>3) Soupis prací</t>
  </si>
  <si>
    <t>Zpět na list:</t>
  </si>
  <si>
    <t>Rekapitulace stavby</t>
  </si>
  <si>
    <t>KRYCÍ LIST SOUPISU</t>
  </si>
  <si>
    <t>Objekt:</t>
  </si>
  <si>
    <t>SO-01 - SO 100.00 - Vlastní objekt žst.</t>
  </si>
  <si>
    <t>SŽDC, s.p.</t>
  </si>
  <si>
    <t>REKAPITULACE ČLENĚNÍ SOUPISU PRACÍ</t>
  </si>
  <si>
    <t>Kód dílu - Popis</t>
  </si>
  <si>
    <t>Cena celkem [CZK]</t>
  </si>
  <si>
    <t>Náklady soupisu celkem</t>
  </si>
  <si>
    <t>-1</t>
  </si>
  <si>
    <t xml:space="preserve">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</si>
  <si>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</si>
  <si>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</si>
  <si>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</si>
  <si>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</si>
  <si>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</si>
  <si>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</si>
  <si>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</si>
  <si>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 xml:space="preserve">PSV -  Práce a dodávky PSV</t>
  </si>
  <si>
    <t xml:space="preserve">    711 -  Izolace proti vodě, vlhkosti a plynům</t>
  </si>
  <si>
    <t xml:space="preserve">    712 -  Povlakové krytiny</t>
  </si>
  <si>
    <t xml:space="preserve">    713 -  Izolace tepelné</t>
  </si>
  <si>
    <t xml:space="preserve">    721 -  Zdravotechnika</t>
  </si>
  <si>
    <t xml:space="preserve">    725 -  Zdravotechnika</t>
  </si>
  <si>
    <t xml:space="preserve">    741 -  Elektroinstalace</t>
  </si>
  <si>
    <t xml:space="preserve">    751 -  Vzduchotechnika</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</si>
  <si>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</si>
  <si>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</si>
  <si>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</si>
  <si>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</si>
  <si>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</si>
  <si>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</si>
  <si>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777 -  Podlahy lité</t>
  </si>
  <si>
    <t xml:space="preserve">    781 -  Dokončovací práce</t>
  </si>
  <si>
    <t xml:space="preserve">    783 -  Dokončovací práce</t>
  </si>
  <si>
    <t xml:space="preserve">    784 -  Dokončovací práce</t>
  </si>
  <si>
    <t xml:space="preserve">    786 -  Dokončovací práce</t>
  </si>
  <si>
    <t xml:space="preserve">    787 -  Dokončovací práce</t>
  </si>
  <si>
    <t xml:space="preserve">    789 -  Povrchové úpravy ocelových konstrukcí a technologických zařízení</t>
  </si>
  <si>
    <t xml:space="preserve">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</si>
  <si>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</si>
  <si>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</si>
  <si>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</si>
  <si>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</si>
  <si>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</si>
  <si>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</si>
  <si>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</si>
  <si>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</si>
  <si>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</si>
  <si>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</si>
  <si>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</si>
  <si>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</si>
  <si>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</si>
  <si>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</si>
  <si>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</si>
  <si>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 xml:space="preserve"> Práce a dodávky HSV</t>
  </si>
  <si>
    <t>ROZPOCET</t>
  </si>
  <si>
    <t xml:space="preserve"> Zemní práce</t>
  </si>
  <si>
    <t>K</t>
  </si>
  <si>
    <t>113106123</t>
  </si>
  <si>
    <t>Rozebrání dlažeb komunikací pro pěší ze zámkových dlaždic</t>
  </si>
  <si>
    <t>m2</t>
  </si>
  <si>
    <t>4</t>
  </si>
  <si>
    <t>-964395154</t>
  </si>
  <si>
    <t>VV</t>
  </si>
  <si>
    <t>"D2 - Pudorys 1.PP - Bourani.pdf</t>
  </si>
  <si>
    <t>"chodník"</t>
  </si>
  <si>
    <t>5,820</t>
  </si>
  <si>
    <t>Součet</t>
  </si>
  <si>
    <t>113107122</t>
  </si>
  <si>
    <t>Odstranění podkladu pl do 50 m2 z kameniva drceného tl 200 mm</t>
  </si>
  <si>
    <t>1289668106</t>
  </si>
  <si>
    <t>3</t>
  </si>
  <si>
    <t>113107132</t>
  </si>
  <si>
    <t>Odstranění podkladu pl do 50 m2 z betonu prostého tl 300 mm</t>
  </si>
  <si>
    <t>1728975125</t>
  </si>
  <si>
    <t>"před vstupy do 1.PP"</t>
  </si>
  <si>
    <t>0,540</t>
  </si>
  <si>
    <t>1,490</t>
  </si>
  <si>
    <t>113204111</t>
  </si>
  <si>
    <t>Vytrhání obrub záhonových</t>
  </si>
  <si>
    <t>m</t>
  </si>
  <si>
    <t>-656519967</t>
  </si>
  <si>
    <t>(1,159+3,776)</t>
  </si>
  <si>
    <t>5</t>
  </si>
  <si>
    <t>121112111</t>
  </si>
  <si>
    <t>Sejmutí ornice tl vrstvy do 150 mm ručně s vodorovným přemístěním do 50 m</t>
  </si>
  <si>
    <t>m3</t>
  </si>
  <si>
    <t>-1430279206</t>
  </si>
  <si>
    <t>4,005*0,150</t>
  </si>
  <si>
    <t>Mezisoučet - 1.PP</t>
  </si>
  <si>
    <t>"D3 - Půdorys 1.NP - Bourání.pdf"</t>
  </si>
  <si>
    <t>"okrasný záhon"</t>
  </si>
  <si>
    <t>(4,100*0,800)*0,150</t>
  </si>
  <si>
    <t>Mezisoučet - 1.NP</t>
  </si>
  <si>
    <t>6</t>
  </si>
  <si>
    <t>131303101</t>
  </si>
  <si>
    <t>Hloubení jam ručním nebo pneum nářadím v soudržných horninách tř. 4</t>
  </si>
  <si>
    <t>1384691645</t>
  </si>
  <si>
    <t>"D6 - Pudorys 1.PP - Novy stav.pdf</t>
  </si>
  <si>
    <t>"pro novou ZP"</t>
  </si>
  <si>
    <t>12,012*0,250</t>
  </si>
  <si>
    <t>7</t>
  </si>
  <si>
    <t>131303109</t>
  </si>
  <si>
    <t>Příplatek za lepivost u hloubení jam ručním nebo pneum nářadím v hornině tř. 4</t>
  </si>
  <si>
    <t>-1149493152</t>
  </si>
  <si>
    <t>8</t>
  </si>
  <si>
    <t>132312101</t>
  </si>
  <si>
    <t>Hloubení rýh š do 600 mm ručním nebo pneum nářadím v soudržných horninách tř. 4</t>
  </si>
  <si>
    <t>356697415</t>
  </si>
  <si>
    <t>(0,828+0,152+0,952+0,212+0,476+0,162+0,438+0,070+0,489+1,498+0,201)*(0,350*0,800)</t>
  </si>
  <si>
    <t>Mezisoučet - odvodnění liniových žlabů do RŠ</t>
  </si>
  <si>
    <t>(1,050+0,500+5,900)*(0,500*0,900)</t>
  </si>
  <si>
    <t>Mezisoučet - okolo venkovního wc"</t>
  </si>
  <si>
    <t>9</t>
  </si>
  <si>
    <t>132312109</t>
  </si>
  <si>
    <t>Příplatek za lepivost u hloubení rýh š do 600 mm ručním nebo pneum nářadím v hornině tř. 4</t>
  </si>
  <si>
    <t>-1494320658</t>
  </si>
  <si>
    <t>10</t>
  </si>
  <si>
    <t>161101501</t>
  </si>
  <si>
    <t>Svislé přemístění výkopku nošením svisle do v 3 m v hornině tř. 1 až 4</t>
  </si>
  <si>
    <t>-930234215</t>
  </si>
  <si>
    <t>3,003+4,887</t>
  </si>
  <si>
    <t>11</t>
  </si>
  <si>
    <t>162201211</t>
  </si>
  <si>
    <t>Vodorovné přemístění výkopku z horniny tř. 1 až 4 stavebním kolečkem do 10 m</t>
  </si>
  <si>
    <t>-248216253</t>
  </si>
  <si>
    <t>12</t>
  </si>
  <si>
    <t>162201219</t>
  </si>
  <si>
    <t>Příplatek k vodorovnému přemístění výkopku z horniny tř. 1 až 4 stavebním kolečkem ZKD 10 m</t>
  </si>
  <si>
    <t>-1750915553</t>
  </si>
  <si>
    <t>13</t>
  </si>
  <si>
    <t>162701105</t>
  </si>
  <si>
    <t>Vodorovné přemístění do 10000 m výkopku/sypaniny z horniny tř. 1 až 4</t>
  </si>
  <si>
    <t>1337867500</t>
  </si>
  <si>
    <t>"100% výkopku na skládku"</t>
  </si>
  <si>
    <t>14</t>
  </si>
  <si>
    <t>162701109</t>
  </si>
  <si>
    <t>Příplatek k vodorovnému přemístění výkopku/sypaniny z horniny tř. 1 až 4 ZKD 1000 m přes 10000 m</t>
  </si>
  <si>
    <t>-1355326098</t>
  </si>
  <si>
    <t>171201201</t>
  </si>
  <si>
    <t>Uložení sypaniny na skládky</t>
  </si>
  <si>
    <t>2003922797</t>
  </si>
  <si>
    <t xml:space="preserve">"ornice" </t>
  </si>
  <si>
    <t>0,601</t>
  </si>
  <si>
    <t>16</t>
  </si>
  <si>
    <t>171201211</t>
  </si>
  <si>
    <t>Poplatek za uložení odpadu ze sypaniny na skládce (skládkovné)</t>
  </si>
  <si>
    <t>t</t>
  </si>
  <si>
    <t>-1327151800</t>
  </si>
  <si>
    <t>17</t>
  </si>
  <si>
    <t>181951102</t>
  </si>
  <si>
    <t>Úprava pláně v hornině tř. 1 až 4 se zhutněním</t>
  </si>
  <si>
    <t>-690771959</t>
  </si>
  <si>
    <t>"doplnění chodníku"</t>
  </si>
  <si>
    <t>11,871</t>
  </si>
  <si>
    <t>18</t>
  </si>
  <si>
    <t>184802614</t>
  </si>
  <si>
    <t>Chemické odplevelení po založení kultury postřikem smáčením v rovině a svahu do 1:5</t>
  </si>
  <si>
    <t>1497444382</t>
  </si>
  <si>
    <t>P</t>
  </si>
  <si>
    <t>Poznámka k položce:
použít totální herbicid</t>
  </si>
  <si>
    <t>"stávající chodník ze zámkové dlažby"</t>
  </si>
  <si>
    <t>11,856</t>
  </si>
  <si>
    <t>19</t>
  </si>
  <si>
    <t>185804514.1</t>
  </si>
  <si>
    <t>Odplevelení souvislých zpevněných ploch ručně</t>
  </si>
  <si>
    <t>449123627</t>
  </si>
  <si>
    <t>20</t>
  </si>
  <si>
    <t>185805213</t>
  </si>
  <si>
    <t>Zrušení květinových výsadeb na záhonech cibulovin nebo hlíznatých</t>
  </si>
  <si>
    <t>kus</t>
  </si>
  <si>
    <t>223774789</t>
  </si>
  <si>
    <t>"okrasný záhon - předpoklad cca. 25 ks/m2"</t>
  </si>
  <si>
    <t>(4,100*0,800)*25</t>
  </si>
  <si>
    <t xml:space="preserve"> Svislé a kompletní konstrukce</t>
  </si>
  <si>
    <t>319202321</t>
  </si>
  <si>
    <t>Vyrovnání nerovného povrchu zdiva tl do 80 mm přizděním</t>
  </si>
  <si>
    <t>1904240268</t>
  </si>
  <si>
    <t>"D7 - Půdorys 1.NP - Nový stav.pdf"</t>
  </si>
  <si>
    <t>(1,060+1,420*2)*0,150</t>
  </si>
  <si>
    <t xml:space="preserve"> Komunikace pozemní</t>
  </si>
  <si>
    <t>22</t>
  </si>
  <si>
    <t>564861111</t>
  </si>
  <si>
    <t>Podklad ze štěrkodrtě ŠD tl 200 mm</t>
  </si>
  <si>
    <t>-940721890</t>
  </si>
  <si>
    <t>"doplnění chodníku u objektu wc</t>
  </si>
  <si>
    <t>"D7 - Pudorys 1.NP - Novy stav.pdf</t>
  </si>
  <si>
    <t xml:space="preserve">"doplnění  u bočního vstupu"</t>
  </si>
  <si>
    <t>4,210*0,900</t>
  </si>
  <si>
    <t>23</t>
  </si>
  <si>
    <t>596211210</t>
  </si>
  <si>
    <t>Kladení zámkové dlažby komunikací pro pěší tl 80 mm skupiny A pl do 50 m2</t>
  </si>
  <si>
    <t>682111216</t>
  </si>
  <si>
    <t>24</t>
  </si>
  <si>
    <t>M</t>
  </si>
  <si>
    <t>592450070</t>
  </si>
  <si>
    <t>dlažba zámková H-PROFIL HBB 20x16,5x8 cm přírodní</t>
  </si>
  <si>
    <t>-167805571</t>
  </si>
  <si>
    <t>Poznámka k položce:
spotřeba: 36 kus/m2</t>
  </si>
  <si>
    <t xml:space="preserve"> Úpravy povrchů, podlahy a osazování výplní</t>
  </si>
  <si>
    <t>25</t>
  </si>
  <si>
    <t>611311131</t>
  </si>
  <si>
    <t>Potažení vnitřních rovných stropů vápenným štukem tloušťky do 3 mm</t>
  </si>
  <si>
    <t>1357330800</t>
  </si>
  <si>
    <t>"D6 - Půdorys 1.PP - Nový stav.pdf"</t>
  </si>
  <si>
    <t>"objekt wc"</t>
  </si>
  <si>
    <t>2,740*2,570</t>
  </si>
  <si>
    <t>Mezisoučet - objekt wc</t>
  </si>
  <si>
    <t>26</t>
  </si>
  <si>
    <t>611321111</t>
  </si>
  <si>
    <t>Vápenocementová omítka hrubá jednovrstvá zatřená vnitřních stropů rovných nanášená ručně</t>
  </si>
  <si>
    <t>1969240131</t>
  </si>
  <si>
    <t>27</t>
  </si>
  <si>
    <t>612135011</t>
  </si>
  <si>
    <t>Vyrovnání podkladu vnitřních stěn tmelem tl do 2 mm</t>
  </si>
  <si>
    <t>-757487926</t>
  </si>
  <si>
    <t>"D8 - Půdorys 2.NP - Nový stav.pdf"</t>
  </si>
  <si>
    <t>"D9 - Půdorys 3.NP - Nový stav.pdf"</t>
  </si>
  <si>
    <t>"interiér"</t>
  </si>
  <si>
    <t>"okno 500/240 mm" (0,500+0,240*2)*3*0,340</t>
  </si>
  <si>
    <t>"okno 600/450 mm" (0,600+0,450*2)*1*0,340</t>
  </si>
  <si>
    <t>"okno 850/1450 mm" (0,850+1,450*2)*4*0,340</t>
  </si>
  <si>
    <t>"okno 1550/1300 mm" (1,550+1,300*2)*3*0,340</t>
  </si>
  <si>
    <t>"okno 850/1300 mm" (0,850+1,300*2)*4*0,340</t>
  </si>
  <si>
    <t>"okno 900/1290 mm" (0,900+1,290*2)*1*0,340</t>
  </si>
  <si>
    <t>"okno 1510/1290 mm" (1,510+1,290*2)*2*0,340</t>
  </si>
  <si>
    <t>"okno 450/860 mm" (0,450+0,860*2)*4*0,240</t>
  </si>
  <si>
    <t>Mezisoučet - okna</t>
  </si>
  <si>
    <t>"dveře 900/1970 mm" (1,200+2,100*2)*3*0,340</t>
  </si>
  <si>
    <t>"dveře 900/1700 mm" (0,970+1,740*2)*1*0,340</t>
  </si>
  <si>
    <t>"dveře 900/1600-1730 mm" (0,900+1,730*2)*1*0,340</t>
  </si>
  <si>
    <t>"dveře 970/1670-1820 mm" (0,970+1,820*2)*1*0,340</t>
  </si>
  <si>
    <t>Mezisoučet - dveře</t>
  </si>
  <si>
    <t>28</t>
  </si>
  <si>
    <t>612135095</t>
  </si>
  <si>
    <t>Příplatek k vyrovnání vnitřních stěn tmelem za každý dalších 1 mm tl</t>
  </si>
  <si>
    <t>160286056</t>
  </si>
  <si>
    <t>29</t>
  </si>
  <si>
    <t>612325121</t>
  </si>
  <si>
    <t>Vápenocementová štuková omítka rýh ve stěnách šířky do 150 mm</t>
  </si>
  <si>
    <t>-1499750936</t>
  </si>
  <si>
    <t>"D4 - Pudorys 3.NP - Bourani.pdf</t>
  </si>
  <si>
    <t>"po vybouraných příčkách"</t>
  </si>
  <si>
    <t>"tl. 100 mm"</t>
  </si>
  <si>
    <t>(2,150*4)*0,100</t>
  </si>
  <si>
    <t>"tl. 150 mm"</t>
  </si>
  <si>
    <t>(1,200+2,300)*0,150</t>
  </si>
  <si>
    <t>Mezisoučet - 3.NP</t>
  </si>
  <si>
    <t>30</t>
  </si>
  <si>
    <t>612325302</t>
  </si>
  <si>
    <t>Vápenocementová štuková omítka ostění nebo nadpraží</t>
  </si>
  <si>
    <t>1496249123</t>
  </si>
  <si>
    <t>31</t>
  </si>
  <si>
    <t>612331121</t>
  </si>
  <si>
    <t>Cementová omítka hladká jednovrstvá vnitřních stěn nanášená ručně</t>
  </si>
  <si>
    <t>137359506</t>
  </si>
  <si>
    <t>(2,740*2+2,570*2)*1,870</t>
  </si>
  <si>
    <t>"odpočet otvorů"</t>
  </si>
  <si>
    <t>-(0,900*1,700)*1</t>
  </si>
  <si>
    <t>-(0,600*0,450)*1</t>
  </si>
  <si>
    <t>"přípočet ostění"</t>
  </si>
  <si>
    <t>(0,970+1,700*2)*0,100</t>
  </si>
  <si>
    <t>(0,600+0,450*2)*0,100</t>
  </si>
  <si>
    <t>32</t>
  </si>
  <si>
    <t>619991011</t>
  </si>
  <si>
    <t>Obalení konstrukcí a prvků fólií přilepenou lepící páskou</t>
  </si>
  <si>
    <t>1496550983</t>
  </si>
  <si>
    <t>"okno 500/240 mm" (0,500*0,240)*3</t>
  </si>
  <si>
    <t>"okno 600/450 mm" (0,600*0,450)*1</t>
  </si>
  <si>
    <t>"okno 850/1450 mm" (0,850*1,450)*4</t>
  </si>
  <si>
    <t>"okno 1550/1300 mm" (1,550*1,300)*3</t>
  </si>
  <si>
    <t>"okno 850/1300 mm" (0,850*1,300)*4</t>
  </si>
  <si>
    <t>"okno 900/1290 mm" (0,900*1,290)*1</t>
  </si>
  <si>
    <t>"okno 1510/1290 mm" (1,510*1,290)*2</t>
  </si>
  <si>
    <t>"okno 450/860 mm" (0,450*0,860)*4</t>
  </si>
  <si>
    <t>"dveře 900/1970 mm" (1,200*2,100)*3</t>
  </si>
  <si>
    <t>33</t>
  </si>
  <si>
    <t>619995001</t>
  </si>
  <si>
    <t>Začištění omítek kolem oken, dveří, podlah nebo obkladů</t>
  </si>
  <si>
    <t>1148706001</t>
  </si>
  <si>
    <t>"okno 500/240 mm" (0,500+0,240*2)*3</t>
  </si>
  <si>
    <t>"okno 600/450 mm" (0,600+0,450*2)*1</t>
  </si>
  <si>
    <t>"okno 850/1450 mm" (0,850+1,450*2)*4</t>
  </si>
  <si>
    <t>"okno 1550/1300 mm" (1,550+1,300*2)*3</t>
  </si>
  <si>
    <t>"okno 850/1300 mm" (0,850+1,300*2)*4</t>
  </si>
  <si>
    <t>"okno 900/1290 mm" (0,900+1,290*2)*1</t>
  </si>
  <si>
    <t>"okno 1510/1290 mm" (1,510+1,290*2)*2</t>
  </si>
  <si>
    <t>"okno 450/860 mm" (0,450+0,860*2)*4</t>
  </si>
  <si>
    <t>"dveře 900/1970 mm" (1,200+2,100*2)*3</t>
  </si>
  <si>
    <t>"dveře 900/1700 mm" (0,970+1,740*2)*1</t>
  </si>
  <si>
    <t>"dveře 900/1600-1730 mm" (0,900+1,730*2)*1</t>
  </si>
  <si>
    <t>"dveře 970/1670-1820 mm" (0,970+1,820*2)*1</t>
  </si>
  <si>
    <t>34</t>
  </si>
  <si>
    <t>622131101</t>
  </si>
  <si>
    <t>Cementový postřik vnějších stěn nanášený celoplošně ručně</t>
  </si>
  <si>
    <t>-1428537522</t>
  </si>
  <si>
    <t>"D11 - Technicke pohledy.pdf</t>
  </si>
  <si>
    <t>54,213*2+87,519*2</t>
  </si>
  <si>
    <t>"okno 500/240 mm" -(0,500*0,240)*3</t>
  </si>
  <si>
    <t>"okno 600/450 mm" -(0,600*0,450)*1</t>
  </si>
  <si>
    <t>"okno 850/1450 mm" -(0,850*1,450)*4</t>
  </si>
  <si>
    <t>"okno 1550/1300 mm" -(1,550*1,300)*3</t>
  </si>
  <si>
    <t>"okno 850/1300 mm" -(0,850*1,300)*4</t>
  </si>
  <si>
    <t>"okno 900/1290 mm" -(0,900*1,290)*1</t>
  </si>
  <si>
    <t>"okno 1510/1290 mm" -(1,510*1,290)*2</t>
  </si>
  <si>
    <t>"okno 450/860 mm" -(0,450*0,860)*4</t>
  </si>
  <si>
    <t>"dveře 900/1970 mm" -(1,200*2,100)*3</t>
  </si>
  <si>
    <t>"okno 500/240 mm" (0,500+0,240*2)*3*0,110</t>
  </si>
  <si>
    <t>"okno 600/450 mm" (0,600+0,450*2)*1*0,110</t>
  </si>
  <si>
    <t>"okno 850/1450 mm" (0,850+1,450*2)*4*0,110</t>
  </si>
  <si>
    <t>"okno 1550/1300 mm" (1,550+1,300*2)*3*0,110</t>
  </si>
  <si>
    <t>"okno 850/1300 mm" (0,850+1,300*2)*4*0,110</t>
  </si>
  <si>
    <t>"okno 900/1290 mm" (0,900+1,290*2)*1*0,110</t>
  </si>
  <si>
    <t>"okno 1510/1290 mm" (1,510+1,290*2)*2*0,110</t>
  </si>
  <si>
    <t>"okno 450/860 mm" (0,450+0,860*2)*4*0,060</t>
  </si>
  <si>
    <t>"dveře 900/1970 mm" (1,200+2,100*2)*3*0,110</t>
  </si>
  <si>
    <t>35</t>
  </si>
  <si>
    <t>622131111</t>
  </si>
  <si>
    <t>Polymercementový spojovací můstek vnějších stěn nanášený ručně</t>
  </si>
  <si>
    <t>-594869847</t>
  </si>
  <si>
    <t>(1,050+5,900+3,420)*1,770</t>
  </si>
  <si>
    <t>(0,190+1,770)*2,370/2</t>
  </si>
  <si>
    <t>(0,970+1,700*2)*1*0,100</t>
  </si>
  <si>
    <t>(0,600+0,450*2)*1*0,100</t>
  </si>
  <si>
    <t>36</t>
  </si>
  <si>
    <t>622131121</t>
  </si>
  <si>
    <t>Penetrace akrylát-silikon vnějších stěn nanášená ručně</t>
  </si>
  <si>
    <t>-2044108196</t>
  </si>
  <si>
    <t>37</t>
  </si>
  <si>
    <t>622142001</t>
  </si>
  <si>
    <t>Potažení vnějších stěn sklovláknitým pletivem vtlačeným do tenkovrstvé hmoty</t>
  </si>
  <si>
    <t>-210538918</t>
  </si>
  <si>
    <t>38</t>
  </si>
  <si>
    <t>622143004</t>
  </si>
  <si>
    <t>Montáž omítkových samolepících začišťovacích profilů (APU lišt)</t>
  </si>
  <si>
    <t>-2024615597</t>
  </si>
  <si>
    <t>"exteriér"</t>
  </si>
  <si>
    <t>39</t>
  </si>
  <si>
    <t>590514760</t>
  </si>
  <si>
    <t>profil okenní začišťovací s tkaninou -Thermospoj 9 mm/2,4 m</t>
  </si>
  <si>
    <t>1292667780</t>
  </si>
  <si>
    <t>Poznámka k položce:
délka 2,4 m, přesah tkaniny 100 mm</t>
  </si>
  <si>
    <t>40</t>
  </si>
  <si>
    <t>622252002</t>
  </si>
  <si>
    <t>Montáž ostatních lišt kontaktního zateplení</t>
  </si>
  <si>
    <t>-1246483702</t>
  </si>
  <si>
    <t>"nároží objektu"</t>
  </si>
  <si>
    <t>6,749*4</t>
  </si>
  <si>
    <t>"ostění oken"</t>
  </si>
  <si>
    <t>"okno 850/1450 mm" (1,450*2)*4</t>
  </si>
  <si>
    <t>"okno 1550/1300 mm" (1,300*2)*3</t>
  </si>
  <si>
    <t>"okno 850/1300 mm" (1,300*2)*4</t>
  </si>
  <si>
    <t>"okno 900/1290 mm" (1,290*2)*1</t>
  </si>
  <si>
    <t>"okno 1510/1290 mm" (1,290*2)*2</t>
  </si>
  <si>
    <t>"okno 450/860 mm" (0,860*2)*4</t>
  </si>
  <si>
    <t>"dveře 900/1970 mm" (2,100*2)*3</t>
  </si>
  <si>
    <t>Mezisoučet - rohová</t>
  </si>
  <si>
    <t>41</t>
  </si>
  <si>
    <t>590514840</t>
  </si>
  <si>
    <t>lišta rohová PVC 10/10 cm s tkaninou bal. 2,5 m</t>
  </si>
  <si>
    <t>-524205889</t>
  </si>
  <si>
    <t>42</t>
  </si>
  <si>
    <t>622272001</t>
  </si>
  <si>
    <t>Montáž odvětrávané fasády stěn nýtováním na ocelový rošt bez tepelné izolace</t>
  </si>
  <si>
    <t>-938394003</t>
  </si>
  <si>
    <t>43</t>
  </si>
  <si>
    <t>595907970</t>
  </si>
  <si>
    <t>deska cementotřísková CETRIS PLUS 125x335 cm tl.1,4 cm</t>
  </si>
  <si>
    <t>-767095178</t>
  </si>
  <si>
    <t>44</t>
  </si>
  <si>
    <t>622272091</t>
  </si>
  <si>
    <t>Montáž odvětrávané fasády ostění nebo nadpraží nýtováním na ocelový rošt</t>
  </si>
  <si>
    <t>2141282169</t>
  </si>
  <si>
    <t>(0,970+1,700*2)*1</t>
  </si>
  <si>
    <t>(0,600+0,450*2)*1</t>
  </si>
  <si>
    <t>45</t>
  </si>
  <si>
    <t>8585966</t>
  </si>
  <si>
    <t>46</t>
  </si>
  <si>
    <t>622321111</t>
  </si>
  <si>
    <t>Vápenocementová omítka hrubá jednovrstvá zatřená vnějších stěn nanášená ručně</t>
  </si>
  <si>
    <t>1811004010</t>
  </si>
  <si>
    <t>47</t>
  </si>
  <si>
    <t>622321141</t>
  </si>
  <si>
    <t>Vápenocementová omítka štuková dvouvrstvá vnějších stěn nanášená ručně</t>
  </si>
  <si>
    <t>682519527</t>
  </si>
  <si>
    <t>Mezisoučet - objet žst</t>
  </si>
  <si>
    <t>48</t>
  </si>
  <si>
    <t>622321191</t>
  </si>
  <si>
    <t>Příplatek k vápenocementové omítce vnějších stěn za každých dalších 5 mm tloušťky ručně</t>
  </si>
  <si>
    <t>-350774625</t>
  </si>
  <si>
    <t>49</t>
  </si>
  <si>
    <t>622521031</t>
  </si>
  <si>
    <t>Tenkovrstvá silikátová zrnitá omítka tl. 3,0 mm včetně penetrace vnějších stěn</t>
  </si>
  <si>
    <t>470913612</t>
  </si>
  <si>
    <t>50</t>
  </si>
  <si>
    <t>629135101</t>
  </si>
  <si>
    <t>Vyrovnávací vrstva pod klempířské prvky z MC š do 150 mm</t>
  </si>
  <si>
    <t>-1800625399</t>
  </si>
  <si>
    <t>"parapety"</t>
  </si>
  <si>
    <t>(0,850*4+1,550*3+0,850*4+0,900*1+1,510*2+0,450*4)</t>
  </si>
  <si>
    <t>51</t>
  </si>
  <si>
    <t>629991011</t>
  </si>
  <si>
    <t>Zakrytí výplní otvorů a svislých ploch fólií přilepenou lepící páskou</t>
  </si>
  <si>
    <t>1043422895</t>
  </si>
  <si>
    <t>52</t>
  </si>
  <si>
    <t>629995101</t>
  </si>
  <si>
    <t>Očištění vnějších ploch tlakovou vodou</t>
  </si>
  <si>
    <t>557169424</t>
  </si>
  <si>
    <t>"po otlučení původních omítek"</t>
  </si>
  <si>
    <t>Mezisoučet - objekt žst</t>
  </si>
  <si>
    <t>53</t>
  </si>
  <si>
    <t>629999011</t>
  </si>
  <si>
    <t>Příplatek k úpravám povrchů za provádění styku dvou barev nebo struktur na fasádě</t>
  </si>
  <si>
    <t>-1297878249</t>
  </si>
  <si>
    <t>"ozdobné rozdělovací pruhy š. 150 mm"</t>
  </si>
  <si>
    <t>((12,840*2+7,320*2)*3)*2</t>
  </si>
  <si>
    <t>"ozdobné rozdělovací pruhy š. 150 mm okolo oken"</t>
  </si>
  <si>
    <t>((0,850+1,600*2)*4)</t>
  </si>
  <si>
    <t>((1,550+1,450*2)*3)</t>
  </si>
  <si>
    <t>((0,850*2+1,600*2)*4)</t>
  </si>
  <si>
    <t>((0,900*2+1,590*2)*1)</t>
  </si>
  <si>
    <t>((1,510*2+1,590*2)*2)</t>
  </si>
  <si>
    <t>54</t>
  </si>
  <si>
    <t>631311116</t>
  </si>
  <si>
    <t>Mazanina tl do 80 mm z betonu prostého bez zvýšených nároků na prostředí tř. C 25/30</t>
  </si>
  <si>
    <t>750361193</t>
  </si>
  <si>
    <t>"střecha wc - tl. 50-100 mm"</t>
  </si>
  <si>
    <t>(3,420*5,900)*0,075</t>
  </si>
  <si>
    <t>55</t>
  </si>
  <si>
    <t>631311131</t>
  </si>
  <si>
    <t>Doplnění dosavadních mazanin betonem prostým plochy do 1 m2 tloušťky přes 80 mm</t>
  </si>
  <si>
    <t>-1965602793</t>
  </si>
  <si>
    <t>"D6 - Půdorys 1.PP - nový stav.pdf"</t>
  </si>
  <si>
    <t>"před vstupy do 1.PP na úroveň -0,120 od úrovně -0,350"</t>
  </si>
  <si>
    <t>((0,250*1,100+0,150*0,950)*0,230)*2</t>
  </si>
  <si>
    <t>"u poklopu"</t>
  </si>
  <si>
    <t>(1,670*1,100)*0,100</t>
  </si>
  <si>
    <t>-(1,000*1,240)*0,100</t>
  </si>
  <si>
    <t>56</t>
  </si>
  <si>
    <t>631319011</t>
  </si>
  <si>
    <t>Příplatek k mazanině tl do 80 mm za přehlazení povrchu</t>
  </si>
  <si>
    <t>-81201324</t>
  </si>
  <si>
    <t>57</t>
  </si>
  <si>
    <t>631319171</t>
  </si>
  <si>
    <t>Příplatek k mazanině tl do 80 mm za stržení povrchu spodní vrstvy před vložením výztuže</t>
  </si>
  <si>
    <t>-625951044</t>
  </si>
  <si>
    <t>58</t>
  </si>
  <si>
    <t>631351101</t>
  </si>
  <si>
    <t>Zřízení bednění rýh a hran v podlahách</t>
  </si>
  <si>
    <t>602204921</t>
  </si>
  <si>
    <t>((0,050+0,100)*3,420/2)*2</t>
  </si>
  <si>
    <t>0,050*5,900</t>
  </si>
  <si>
    <t>" u poklopu"</t>
  </si>
  <si>
    <t>(1,000*2+1,270+1,670+1,100*2)*0,100</t>
  </si>
  <si>
    <t>59</t>
  </si>
  <si>
    <t>631351102</t>
  </si>
  <si>
    <t>Odstranění bednění rýh a hran v podlahách</t>
  </si>
  <si>
    <t>-1413306071</t>
  </si>
  <si>
    <t>60</t>
  </si>
  <si>
    <t>631362021</t>
  </si>
  <si>
    <t>Výztuž mazanin svařovanými sítěmi Kari</t>
  </si>
  <si>
    <t>-1001415268</t>
  </si>
  <si>
    <t>"střecha wc - KARI 150/150/6 mm"</t>
  </si>
  <si>
    <t>(3,420*5,900)*2,960*0,001</t>
  </si>
  <si>
    <t>"přípočet 30% na prostřih a stykování"</t>
  </si>
  <si>
    <t>0,060*30/100</t>
  </si>
  <si>
    <t>61</t>
  </si>
  <si>
    <t>632450123</t>
  </si>
  <si>
    <t>Vyrovnávací cementový potěr tl do 40 mm ze suchých směsí provedený v pásu</t>
  </si>
  <si>
    <t>-1823572697</t>
  </si>
  <si>
    <t>"parapet"</t>
  </si>
  <si>
    <t>(0,850*4+1,550*3+0,850*4+0,900*1+1,510*2)*0,450</t>
  </si>
  <si>
    <t>(0,450*4)*0,300</t>
  </si>
  <si>
    <t>62</t>
  </si>
  <si>
    <t>632450134</t>
  </si>
  <si>
    <t>Vyrovnávací cementový potěr tl do 50 mm ze suchých směsí provedený v ploše</t>
  </si>
  <si>
    <t>-713456685</t>
  </si>
  <si>
    <t>"střecha wc - vyrovnání stropní kce."</t>
  </si>
  <si>
    <t>3,420*5,900</t>
  </si>
  <si>
    <t>63</t>
  </si>
  <si>
    <t>632451103</t>
  </si>
  <si>
    <t>Cementový samonivelační potěr ze suchých směsí tloušťky do 10 mm</t>
  </si>
  <si>
    <t>-1204135000</t>
  </si>
  <si>
    <t>"wc"</t>
  </si>
  <si>
    <t>64</t>
  </si>
  <si>
    <t>632451628</t>
  </si>
  <si>
    <t>Potěr pískocementový tl 20 mm stupňů a schodnic tř. C 35 běžný</t>
  </si>
  <si>
    <t>1150045762</t>
  </si>
  <si>
    <t>(0,190+0,270)*0,980*10</t>
  </si>
  <si>
    <t xml:space="preserve"> Ostatní konstrukce a práce, bourání</t>
  </si>
  <si>
    <t>65</t>
  </si>
  <si>
    <t>916331112</t>
  </si>
  <si>
    <t>Osazení zahradního obrubníku betonového do lože z betonu s boční opěrou</t>
  </si>
  <si>
    <t>-692006639</t>
  </si>
  <si>
    <t>(0,250*2+1,100)*2</t>
  </si>
  <si>
    <t>66</t>
  </si>
  <si>
    <t>592172100</t>
  </si>
  <si>
    <t>obrubník betonový zahradní ABO 014-19 šedý 100 x 5 x 25 cm</t>
  </si>
  <si>
    <t>-1488965171</t>
  </si>
  <si>
    <t>67</t>
  </si>
  <si>
    <t>935113111</t>
  </si>
  <si>
    <t>Osazení odvodňovacího polymerbetonového žlabu s krycím roštem šířky do 200 mm</t>
  </si>
  <si>
    <t>905773598</t>
  </si>
  <si>
    <t>"před venkovním wc"</t>
  </si>
  <si>
    <t>1,000+0,500+0,500</t>
  </si>
  <si>
    <t>Mezisoučet</t>
  </si>
  <si>
    <t>"D3 - Pudorys 1.NP - Bourani.pdf</t>
  </si>
  <si>
    <t>"výměna mřížkového roštu"</t>
  </si>
  <si>
    <t>3,840+2,120+7,760</t>
  </si>
  <si>
    <t>68</t>
  </si>
  <si>
    <t>592271110</t>
  </si>
  <si>
    <t>žlab odvodňovací FASERFIX KS 100, typ 1, 100x16x16-16,6 cm, se spádem dna 0,6%</t>
  </si>
  <si>
    <t>1826846625</t>
  </si>
  <si>
    <t>69</t>
  </si>
  <si>
    <t>592271340</t>
  </si>
  <si>
    <t>kryt štěrbinový nerezová ocel, tř. A15 FASERFIX KS 100, štěrbina 80/10, 50x14,9x2 cm</t>
  </si>
  <si>
    <t>589561117</t>
  </si>
  <si>
    <t>70</t>
  </si>
  <si>
    <t>592271330</t>
  </si>
  <si>
    <t>kryt štěrbinový nerezová ocel, tř. A15 FASERFIX KS 100, štěrbina 80/10, 100x14,9x2 cm</t>
  </si>
  <si>
    <t>1823206707</t>
  </si>
  <si>
    <t>71</t>
  </si>
  <si>
    <t>592271870</t>
  </si>
  <si>
    <t>příslušenství FASERFIX KS 100 -zápachový uzávěr, DN 100 venkovní</t>
  </si>
  <si>
    <t>-2127784020</t>
  </si>
  <si>
    <t>72</t>
  </si>
  <si>
    <t>592271880</t>
  </si>
  <si>
    <t>příslušenství FASERFIX KS 100 -nátrubek z UPVC, DN 100</t>
  </si>
  <si>
    <t>1775939655</t>
  </si>
  <si>
    <t>73</t>
  </si>
  <si>
    <t>592272000</t>
  </si>
  <si>
    <t>příslušenství FASERFIX KS 100 -uzavřená čelní stěna, z pozinkované oceli, 16x16 cm, typ 01</t>
  </si>
  <si>
    <t>2144515384</t>
  </si>
  <si>
    <t>74</t>
  </si>
  <si>
    <t>592272050</t>
  </si>
  <si>
    <t>příslušenství FASERFIX KS 100 -uzavřená čelní stěna, z pz oceli s nátrubkem z PE, 16x21,4cm,DN 100, typ 010</t>
  </si>
  <si>
    <t>176083902</t>
  </si>
  <si>
    <t>75</t>
  </si>
  <si>
    <t>936104213</t>
  </si>
  <si>
    <t xml:space="preserve">Montáž odpadkového koše kotevními šrouby na  pevný podklad</t>
  </si>
  <si>
    <t>-219711927</t>
  </si>
  <si>
    <t>"D13_Venkovní mobiliář.pdf"</t>
  </si>
  <si>
    <t>4,000</t>
  </si>
  <si>
    <t>76</t>
  </si>
  <si>
    <t>749101300.1</t>
  </si>
  <si>
    <t xml:space="preserve">koš odpadkový kovový s dřevěnými latěmi  (kotvený,uzamykatelný), výška 81 cm, šířka 40 cm, obsah 60 l</t>
  </si>
  <si>
    <t>-2048624492</t>
  </si>
  <si>
    <t>77</t>
  </si>
  <si>
    <t>936124113</t>
  </si>
  <si>
    <t>Montáž lavičky stabilní kotvené šrouby na pevný podklad</t>
  </si>
  <si>
    <t>276067176</t>
  </si>
  <si>
    <t>10,000</t>
  </si>
  <si>
    <t>78</t>
  </si>
  <si>
    <t>749101060.1</t>
  </si>
  <si>
    <t xml:space="preserve">lavička s opěradlem (kotvená) 150 x 90 x 40 cm  konstrukce - ocel (Jackel), sedák + opěradlo - dřevo</t>
  </si>
  <si>
    <t>482811791</t>
  </si>
  <si>
    <t>79</t>
  </si>
  <si>
    <t>936174311</t>
  </si>
  <si>
    <t>Montáž stojanu na kola pro 5 kol kotevními šrouby na pevný podklad</t>
  </si>
  <si>
    <t>1604068838</t>
  </si>
  <si>
    <t>1,000</t>
  </si>
  <si>
    <t>80</t>
  </si>
  <si>
    <t>749101510.1</t>
  </si>
  <si>
    <t xml:space="preserve">stojan na kola na 5 kol jednostranný, kov  60 x 125 x 82 cm</t>
  </si>
  <si>
    <t>1498526940</t>
  </si>
  <si>
    <t>81</t>
  </si>
  <si>
    <t>941211111</t>
  </si>
  <si>
    <t>Montáž lešení řadového rámového lehkého zatížení do 200 kg/m2 š do 0,9 m v do 10 m</t>
  </si>
  <si>
    <t>856486253</t>
  </si>
  <si>
    <t>"poslední pracovní podlaha na úrovni +5,710</t>
  </si>
  <si>
    <t>(0,900+12,840+0,900)*5,800</t>
  </si>
  <si>
    <t>(0,900+12,840+0,900)*7,900</t>
  </si>
  <si>
    <t>(0,900+7,320+0,900)*5,800</t>
  </si>
  <si>
    <t>(9,120*2,000)/2</t>
  </si>
  <si>
    <t>(0,900+7,320+0,900)*7,900</t>
  </si>
  <si>
    <t>Součet - fasáda</t>
  </si>
  <si>
    <t>82</t>
  </si>
  <si>
    <t>941211211</t>
  </si>
  <si>
    <t>Příplatek k lešení řadovému rámovému lehkému š 0,9 m v do 25 m za první a ZKD den použití</t>
  </si>
  <si>
    <t>1486056182</t>
  </si>
  <si>
    <t>83</t>
  </si>
  <si>
    <t>941211811</t>
  </si>
  <si>
    <t>Demontáž lešení řadového rámového lehkého zatížení do 200 kg/m2 š do 0,9 m v do 10 m</t>
  </si>
  <si>
    <t>-1617206304</t>
  </si>
  <si>
    <t>84</t>
  </si>
  <si>
    <t>942311111</t>
  </si>
  <si>
    <t>Montáž konzol š do 0,5 m u dílcového pracovního lešení v do 10 m</t>
  </si>
  <si>
    <t>-1713502937</t>
  </si>
  <si>
    <t>"rozšíření poslední pracovní podlahy pro přesah krovu"</t>
  </si>
  <si>
    <t>(0,500+0,900+13,520+0,900+0,500)*0,500*2</t>
  </si>
  <si>
    <t>(0,500+0,900+8,000+0,900+0,500)*0,500*2</t>
  </si>
  <si>
    <t>85</t>
  </si>
  <si>
    <t>942311211</t>
  </si>
  <si>
    <t>Příplatek ke konzole š do 0,5 m u dílcového lešení v do 25 m za první a ZKD den použití</t>
  </si>
  <si>
    <t>-149571563</t>
  </si>
  <si>
    <t>86</t>
  </si>
  <si>
    <t>942311811</t>
  </si>
  <si>
    <t>Demontáž konzol š do 0,5 m u dílcového pracovního lešení v do 10 m</t>
  </si>
  <si>
    <t>1063520651</t>
  </si>
  <si>
    <t>87</t>
  </si>
  <si>
    <t>944121111</t>
  </si>
  <si>
    <t>Montáž ochranného zábradlí dílcového na vnějších stranách objektů odkloněného od svislice do 15°</t>
  </si>
  <si>
    <t>1623989415</t>
  </si>
  <si>
    <t>"v úrovni poslední pracovní podlahy"</t>
  </si>
  <si>
    <t>(0,500+0,900+13,520+0,900+0,500)*2</t>
  </si>
  <si>
    <t>(0,500+0,900+8,000+0,900+0,500)*2</t>
  </si>
  <si>
    <t>88</t>
  </si>
  <si>
    <t>944121211</t>
  </si>
  <si>
    <t>Příplatek k ochrannému zábradlí dílcovému na vnějších stranách objektů za první a ZKD den použití</t>
  </si>
  <si>
    <t>31950582</t>
  </si>
  <si>
    <t>89</t>
  </si>
  <si>
    <t>944121811</t>
  </si>
  <si>
    <t>Demontáž ochranného zábradlí dílcového na vnějších stranách objektů odkloněného od svislice do 15°</t>
  </si>
  <si>
    <t>-422515093</t>
  </si>
  <si>
    <t>90</t>
  </si>
  <si>
    <t>944511111</t>
  </si>
  <si>
    <t>Montáž ochranné sítě z textilie z umělých vláken</t>
  </si>
  <si>
    <t>1076312142</t>
  </si>
  <si>
    <t>"včetně zábradlí"</t>
  </si>
  <si>
    <t>(0,900+12,840+0,900)*6,900</t>
  </si>
  <si>
    <t>(0,900+12,840+0,900)*9,000</t>
  </si>
  <si>
    <t>(0,900+7,320+0,900)*6,900</t>
  </si>
  <si>
    <t>(0,900+7,320+0,900)*9,000</t>
  </si>
  <si>
    <t>91</t>
  </si>
  <si>
    <t>944511211</t>
  </si>
  <si>
    <t>Příplatek k ochranné síti za první a ZKD den použití</t>
  </si>
  <si>
    <t>1735637509</t>
  </si>
  <si>
    <t>92</t>
  </si>
  <si>
    <t>944511811</t>
  </si>
  <si>
    <t>Demontáž ochranné sítě z textilie z umělých vláken</t>
  </si>
  <si>
    <t>-1180024438</t>
  </si>
  <si>
    <t>93</t>
  </si>
  <si>
    <t>949101111</t>
  </si>
  <si>
    <t>Lešení pomocné pro objekty pozemních staveb s lešeňovou podlahou v do 1,9 m zatížení do 150 kg/m2</t>
  </si>
  <si>
    <t>1053243746</t>
  </si>
  <si>
    <t>"D9 - Pudorys 3.NP - Novy stav.pdf</t>
  </si>
  <si>
    <t>"3.NP"</t>
  </si>
  <si>
    <t>"pro opravu a vyčištění krovu"</t>
  </si>
  <si>
    <t>75,224</t>
  </si>
  <si>
    <t>94</t>
  </si>
  <si>
    <t>949121111</t>
  </si>
  <si>
    <t>Montáž lešení lehkého kozového dílcového v do 1,2 m</t>
  </si>
  <si>
    <t>sada</t>
  </si>
  <si>
    <t>-573604039</t>
  </si>
  <si>
    <t>95</t>
  </si>
  <si>
    <t>949121211</t>
  </si>
  <si>
    <t>Příplatek k lešení lehkému kozovému dílcovému v do 1,2 m za první a ZKD den použití</t>
  </si>
  <si>
    <t>-383209859</t>
  </si>
  <si>
    <t>96</t>
  </si>
  <si>
    <t>949121811</t>
  </si>
  <si>
    <t>Demontáž lešení lehkého kozového dílcového v do 1,2 m</t>
  </si>
  <si>
    <t>973071632</t>
  </si>
  <si>
    <t>97</t>
  </si>
  <si>
    <t>949521111</t>
  </si>
  <si>
    <t>Montáž podchodu u dílcových lešení š do 1,5 m</t>
  </si>
  <si>
    <t>-1463258626</t>
  </si>
  <si>
    <t>"vstupy do objektu žst."</t>
  </si>
  <si>
    <t>1,500*2</t>
  </si>
  <si>
    <t>1,500*3</t>
  </si>
  <si>
    <t>98</t>
  </si>
  <si>
    <t>949521211</t>
  </si>
  <si>
    <t>Příplatek k podchodu u dílcových lešení š do 1,5 m za první a ZKD den použití</t>
  </si>
  <si>
    <t>1673989084</t>
  </si>
  <si>
    <t>99</t>
  </si>
  <si>
    <t>949521811</t>
  </si>
  <si>
    <t>Demontáž podchodu u dílcových lešení š do 1,5 m</t>
  </si>
  <si>
    <t>200690602</t>
  </si>
  <si>
    <t>100</t>
  </si>
  <si>
    <t>952902601</t>
  </si>
  <si>
    <t>Čištění budov vysátí prachu z trámů</t>
  </si>
  <si>
    <t>1990532804</t>
  </si>
  <si>
    <t>"krov"</t>
  </si>
  <si>
    <t>"KV 100/140 mm" (0,100*2+0,140*2)*4,350*32</t>
  </si>
  <si>
    <t>"SL 120/160 mm" (0,120*2+0,160*2)*2,060*4</t>
  </si>
  <si>
    <t>"V.VA 120/160 mm" (0,120*2+0,160*2)*13,520*1</t>
  </si>
  <si>
    <t>"PZ 160/120 mm" (0,160*2+0,120*2)*13,520*2</t>
  </si>
  <si>
    <t>"VZP 100/150 mm" (0,100*2+0,150*2)*1,650*6</t>
  </si>
  <si>
    <t>"PÁ 100/120 mm" (0,100*2+0,120*2)*0,850*6</t>
  </si>
  <si>
    <t>"H.KL 50/150 mm" (0,050*2+0,150*2)*4,100*5</t>
  </si>
  <si>
    <t>"S.KL 50/150 mm" (0,050*2+0,150*2)*1,350*9</t>
  </si>
  <si>
    <t>101</t>
  </si>
  <si>
    <t>953961114</t>
  </si>
  <si>
    <t>Kotvy chemickým tmelem M 16 hl 125 mm do betonu, ŽB nebo kamene s vyvrtáním otvoru</t>
  </si>
  <si>
    <t>-583198203</t>
  </si>
  <si>
    <t>"D15 - Vykres zamecnickych prvku - zabradli.pdf</t>
  </si>
  <si>
    <t>"kotvení zábradlí do podkladu"</t>
  </si>
  <si>
    <t>"ozn. Z/1" 4,000*4+2,000*1</t>
  </si>
  <si>
    <t>"ozn. Z/2" 4,000*8</t>
  </si>
  <si>
    <t>"ozn. Z/3" 4,000*4+3,000*2</t>
  </si>
  <si>
    <t>"sch. madlo" 2,000</t>
  </si>
  <si>
    <t>102</t>
  </si>
  <si>
    <t>953965131</t>
  </si>
  <si>
    <t>Kotevní šroub pro chemické kotvy M 16 dl 190 mm</t>
  </si>
  <si>
    <t>-2100278772</t>
  </si>
  <si>
    <t>103</t>
  </si>
  <si>
    <t>953991111</t>
  </si>
  <si>
    <t>Dodání a osazení hmoždinek profilu 6 až 8 mm do zdiva z cihel</t>
  </si>
  <si>
    <t>142576310</t>
  </si>
  <si>
    <t>"D14 - Detaily.pdf"</t>
  </si>
  <si>
    <t>"rošt 60/40 mm pro svislé ukončení OSB tl. 22 mm"</t>
  </si>
  <si>
    <t>25,000*2</t>
  </si>
  <si>
    <t>104</t>
  </si>
  <si>
    <t>962031132</t>
  </si>
  <si>
    <t>Bourání příček z cihel pálených na MVC tl do 100 mm</t>
  </si>
  <si>
    <t>1306612975</t>
  </si>
  <si>
    <t>(2,340+3,270)*2,150</t>
  </si>
  <si>
    <t>105</t>
  </si>
  <si>
    <t>962031133</t>
  </si>
  <si>
    <t>Bourání příček z cihel pálených na MVC tl do 150 mm</t>
  </si>
  <si>
    <t>1681905226</t>
  </si>
  <si>
    <t>(1,200+2,300)*3,470/2</t>
  </si>
  <si>
    <t>-(0,800*1,800)*1</t>
  </si>
  <si>
    <t>106</t>
  </si>
  <si>
    <t>962032641</t>
  </si>
  <si>
    <t>Bourání zdiva komínového nad střechou z cihel na MC</t>
  </si>
  <si>
    <t>-1355694307</t>
  </si>
  <si>
    <t>"komínová tělesa pod úroveň střešní roviny"</t>
  </si>
  <si>
    <t>1,150*(0,470*0,470)</t>
  </si>
  <si>
    <t>1,150*(0,460*0,680)</t>
  </si>
  <si>
    <t>107</t>
  </si>
  <si>
    <t>962042320</t>
  </si>
  <si>
    <t>Bourání zdiva nadzákladového z betonu prostého do 1 m3</t>
  </si>
  <si>
    <t>-1083562206</t>
  </si>
  <si>
    <t>"předložené schody"</t>
  </si>
  <si>
    <t>(1,000*0,450)*0,160*2</t>
  </si>
  <si>
    <t>(1,100*0,970)*0,150</t>
  </si>
  <si>
    <t>(1,100*0,720)*0,170</t>
  </si>
  <si>
    <t>"beton. zídka"</t>
  </si>
  <si>
    <t>(0,900*2+4,100)*(0,100*0,260)</t>
  </si>
  <si>
    <t>"beton. lem"</t>
  </si>
  <si>
    <t>(1,700*1,320)*0,160</t>
  </si>
  <si>
    <t>-(1,240*1,000)*0,1600</t>
  </si>
  <si>
    <t>108</t>
  </si>
  <si>
    <t>965042241</t>
  </si>
  <si>
    <t>Bourání podkladů pod dlažby nebo mazanin betonových nebo z litého asfaltu tl přes 100 mm pl pře 4 m2</t>
  </si>
  <si>
    <t>150858535</t>
  </si>
  <si>
    <t>"terasa objektu wc"</t>
  </si>
  <si>
    <t>"tl. 150 mm</t>
  </si>
  <si>
    <t>(3,420*3,150)*0,150</t>
  </si>
  <si>
    <t>"tl. 120-160 mm"</t>
  </si>
  <si>
    <t>(3,420*2,750)*((0,120+0,160)/2)</t>
  </si>
  <si>
    <t>109</t>
  </si>
  <si>
    <t>965049112</t>
  </si>
  <si>
    <t>Příplatek k bourání betonových mazanin za bourání mazanin se svařovanou sítí tl přes 100 mm</t>
  </si>
  <si>
    <t>-1904921800</t>
  </si>
  <si>
    <t>110</t>
  </si>
  <si>
    <t>965081333</t>
  </si>
  <si>
    <t>Bourání podlah z dlaždic betonových, teracových nebo čedičových tl do 30 mm plochy přes 1 m2</t>
  </si>
  <si>
    <t>-1728533120</t>
  </si>
  <si>
    <t>(3,420*3,150)</t>
  </si>
  <si>
    <t>111</t>
  </si>
  <si>
    <t>966001212</t>
  </si>
  <si>
    <t>Odstranění lavičky stabilní kotvené šrouby na pevný podklad</t>
  </si>
  <si>
    <t>-272276288</t>
  </si>
  <si>
    <t>"2ks lavičky + 1ks stůl"</t>
  </si>
  <si>
    <t>2,000+1,000</t>
  </si>
  <si>
    <t>112</t>
  </si>
  <si>
    <t>966008221</t>
  </si>
  <si>
    <t>Bourání betonového nebo polymerbetonového odvodňovacího žlabu š do 200 mm</t>
  </si>
  <si>
    <t>-673095981</t>
  </si>
  <si>
    <t>113</t>
  </si>
  <si>
    <t>967031132</t>
  </si>
  <si>
    <t>Přisekání rovných ostění v cihelném zdivu na MV nebo MVC</t>
  </si>
  <si>
    <t>-1202491819</t>
  </si>
  <si>
    <t>"1.PP"</t>
  </si>
  <si>
    <t>"dveře 900/1600-1730 mm"</t>
  </si>
  <si>
    <t>(0,900+1,730*2)*1*0,250</t>
  </si>
  <si>
    <t>"dveře 970/1670-1820 mm"</t>
  </si>
  <si>
    <t>(0,970+1,820*2)*1*0,250</t>
  </si>
  <si>
    <t>"1.NP"</t>
  </si>
  <si>
    <t>"dveře 1200/2100 mm"</t>
  </si>
  <si>
    <t>(1,200+2,100*2)*1*0,150</t>
  </si>
  <si>
    <t>"dveře 1200/2060 mm"</t>
  </si>
  <si>
    <t>(1,200+2,060*2)*1*0,150</t>
  </si>
  <si>
    <t>"okno 850/1450 mm"</t>
  </si>
  <si>
    <t>(0,850+1,450*2)*1*0,450</t>
  </si>
  <si>
    <t>"okno 800/1450 mm"</t>
  </si>
  <si>
    <t>(0,800+1,450*2)*2*0,450</t>
  </si>
  <si>
    <t>"okno 900/1300 mm"</t>
  </si>
  <si>
    <t>(0,900+1,300*2)*1*0,450</t>
  </si>
  <si>
    <t>"okno 1550/1300 mm"</t>
  </si>
  <si>
    <t>(1,550+1,300*2)*3*0,450</t>
  </si>
  <si>
    <t>"2.NP"</t>
  </si>
  <si>
    <t>"okno 850/1300 mm"</t>
  </si>
  <si>
    <t>(0,850+1,300*2)*3*0,450</t>
  </si>
  <si>
    <t>"okno 840/1300 mm"</t>
  </si>
  <si>
    <t>(0,840+1,300*2)*1*0,450</t>
  </si>
  <si>
    <t>"okno 1510/1290 mm"</t>
  </si>
  <si>
    <t>(1,510+1,290*2)*1*0,450</t>
  </si>
  <si>
    <t>"okno 900/1290 mm"</t>
  </si>
  <si>
    <t>(0,900+1,290*2)*1*0,450</t>
  </si>
  <si>
    <t>"okno 1490/1290 mm"</t>
  </si>
  <si>
    <t>(1,490+1,290*2)*1*0,450</t>
  </si>
  <si>
    <t>Mezisoučet - 2.NP</t>
  </si>
  <si>
    <t>"okno 450/860 mm"</t>
  </si>
  <si>
    <t>(0,450+0,860*2)*4*0,300</t>
  </si>
  <si>
    <t>114</t>
  </si>
  <si>
    <t>967032974</t>
  </si>
  <si>
    <t>Odsekání plošných fasádních prvků předsazených před líc zdiva 80 mm</t>
  </si>
  <si>
    <t>1132267577</t>
  </si>
  <si>
    <t>"D5 - Pohledy - Bourani.pdf</t>
  </si>
  <si>
    <t>"okrasný lem fasády"</t>
  </si>
  <si>
    <t>0,610+1,480+2,198+1,235+1,189</t>
  </si>
  <si>
    <t>115</t>
  </si>
  <si>
    <t>967033962</t>
  </si>
  <si>
    <t>Odsekání okenních obrub předsazených před líc zdiva 50 mm</t>
  </si>
  <si>
    <t>-1598122968</t>
  </si>
  <si>
    <t>1,548*3</t>
  </si>
  <si>
    <t>1,556*2</t>
  </si>
  <si>
    <t>" Odpočty otvorů</t>
  </si>
  <si>
    <t>-(0,800*1,300)*2</t>
  </si>
  <si>
    <t>-(0,900*1,450)*3</t>
  </si>
  <si>
    <t>116</t>
  </si>
  <si>
    <t>968062244</t>
  </si>
  <si>
    <t>Vybourání dřevěných rámů oken jednoduchých včetně křídel pl do 1 m2</t>
  </si>
  <si>
    <t>-406805583</t>
  </si>
  <si>
    <t>(0,450*0,860)*4</t>
  </si>
  <si>
    <t>117</t>
  </si>
  <si>
    <t>968062355</t>
  </si>
  <si>
    <t>Vybourání dřevěných rámů oken dvojitých včetně křídel pl do 2 m2</t>
  </si>
  <si>
    <t>1570064738</t>
  </si>
  <si>
    <t>"D5 - Pohledy - Bourání.pdf"</t>
  </si>
  <si>
    <t>"okno 1060/1420 mm"</t>
  </si>
  <si>
    <t>(1,060*1,420)*1</t>
  </si>
  <si>
    <t>(0,800*1,450)*3</t>
  </si>
  <si>
    <t>(0,900*1,300)*1</t>
  </si>
  <si>
    <t>118</t>
  </si>
  <si>
    <t>968062455</t>
  </si>
  <si>
    <t>Vybourání dřevěných dveřních zárubní pl do 2 m2</t>
  </si>
  <si>
    <t>1528997103</t>
  </si>
  <si>
    <t>(0,900*1,730)*1</t>
  </si>
  <si>
    <t>(0,970*1,820)*1</t>
  </si>
  <si>
    <t>"dveře 800/1800 mm"</t>
  </si>
  <si>
    <t>(0,800*1,800)*1</t>
  </si>
  <si>
    <t>119</t>
  </si>
  <si>
    <t>968082016</t>
  </si>
  <si>
    <t>Vybourání plastových rámů oken zdvojených včetně křídel plochy přes 1 do 2 m2</t>
  </si>
  <si>
    <t>931355974</t>
  </si>
  <si>
    <t>120</t>
  </si>
  <si>
    <t>968082017</t>
  </si>
  <si>
    <t>Vybourání plastových rámů oken zdvojených včetně křídel plochy přes 2 do 4 m2</t>
  </si>
  <si>
    <t>1649561454</t>
  </si>
  <si>
    <t>(1,550*1,300)*3</t>
  </si>
  <si>
    <t>121</t>
  </si>
  <si>
    <t>976081111</t>
  </si>
  <si>
    <t>Vybourání pozedního madla zazděného</t>
  </si>
  <si>
    <t>-1879915463</t>
  </si>
  <si>
    <t>"původní madlo venk. schodiště"</t>
  </si>
  <si>
    <t>2,785</t>
  </si>
  <si>
    <t>122</t>
  </si>
  <si>
    <t>976082131</t>
  </si>
  <si>
    <t>Vybourání objímek, držáků nebo věšáků ze zdiva cihelného</t>
  </si>
  <si>
    <t>2131034508</t>
  </si>
  <si>
    <t>"kotvy, držáky, konzole apod."</t>
  </si>
  <si>
    <t>15,000</t>
  </si>
  <si>
    <t>123</t>
  </si>
  <si>
    <t>976085411</t>
  </si>
  <si>
    <t>Vybourání kanalizačních rámů včetně poklopů nebo mříží pl přes 0,6 m2</t>
  </si>
  <si>
    <t>-1914729777</t>
  </si>
  <si>
    <t>"rozm.: 1000/1240 mm"</t>
  </si>
  <si>
    <t>124</t>
  </si>
  <si>
    <t>977151119</t>
  </si>
  <si>
    <t>Jádrové vrty diamantovými korunkami do D 110 mm do stavebních materiálů</t>
  </si>
  <si>
    <t>-1552571053</t>
  </si>
  <si>
    <t>"wc - prostup pro DN 100"</t>
  </si>
  <si>
    <t>0,330</t>
  </si>
  <si>
    <t>125</t>
  </si>
  <si>
    <t>977151121</t>
  </si>
  <si>
    <t>Jádrové vrty diamantovými korunkami do D 120 mm do stavebních materiálů</t>
  </si>
  <si>
    <t>846709552</t>
  </si>
  <si>
    <t>"pro zaústění odvodnění DN 110 do RŠ"</t>
  </si>
  <si>
    <t>0,200</t>
  </si>
  <si>
    <t>126</t>
  </si>
  <si>
    <t>978011191</t>
  </si>
  <si>
    <t>Otlučení vnitřní vápenné nebo vápenocementové omítky stropů v rozsahu do 100 %</t>
  </si>
  <si>
    <t>-452354608</t>
  </si>
  <si>
    <t>127</t>
  </si>
  <si>
    <t>978015391</t>
  </si>
  <si>
    <t>Otlučení vnější vápenné nebo vápenocementové vnější omítky stupně členitosti 1 a 2 rozsahu do 100%</t>
  </si>
  <si>
    <t>-1532179401</t>
  </si>
  <si>
    <t>"okno 450/860 mm" (0,450+0,860*2)*4*0,110</t>
  </si>
  <si>
    <t>128</t>
  </si>
  <si>
    <t>978021191</t>
  </si>
  <si>
    <t>Otlučení cementových omítek vnitřních stěn o rozsahu do 100 %</t>
  </si>
  <si>
    <t>1690333469</t>
  </si>
  <si>
    <t>"odpočet otvoru"</t>
  </si>
  <si>
    <t>-(0,900*1,970)*1</t>
  </si>
  <si>
    <t>129</t>
  </si>
  <si>
    <t>985131111</t>
  </si>
  <si>
    <t>Očištění ploch stěn, rubu kleneb a podlah tlakovou vodou</t>
  </si>
  <si>
    <t>-1221058312</t>
  </si>
  <si>
    <t>"kamenný sokl"</t>
  </si>
  <si>
    <t>2,283</t>
  </si>
  <si>
    <t>27,546</t>
  </si>
  <si>
    <t>2,422</t>
  </si>
  <si>
    <t>9,604</t>
  </si>
  <si>
    <t>Mezisoučet - kamenný sokl</t>
  </si>
  <si>
    <t>"venkovní schodiště"</t>
  </si>
  <si>
    <t>Mezisoučet - venk. schodiště</t>
  </si>
  <si>
    <t>130</t>
  </si>
  <si>
    <t>985131211</t>
  </si>
  <si>
    <t>Očištění ploch stěn, rubu kleneb a podlah sušeným křemičitým pískem</t>
  </si>
  <si>
    <t>1504691424</t>
  </si>
  <si>
    <t>131</t>
  </si>
  <si>
    <t>985131311</t>
  </si>
  <si>
    <t>Ruční dočištění ploch stěn, rubu kleneb a podlah ocelových kartáči</t>
  </si>
  <si>
    <t>-1317061596</t>
  </si>
  <si>
    <t>"kamenný sokl - předpoklad max. do 15% plochy "</t>
  </si>
  <si>
    <t>2,283*15/100</t>
  </si>
  <si>
    <t>27,546*15/100</t>
  </si>
  <si>
    <t>2,422*15/100</t>
  </si>
  <si>
    <t>9,604*15/100</t>
  </si>
  <si>
    <t>132</t>
  </si>
  <si>
    <t>985231111</t>
  </si>
  <si>
    <t>Spárování zdiva aktivovanou maltou spára hl do 40 mm dl do 6 m/m2</t>
  </si>
  <si>
    <t>-53521141</t>
  </si>
  <si>
    <t>133</t>
  </si>
  <si>
    <t>985231192</t>
  </si>
  <si>
    <t>Příplatek ke spárování hl do 40 mm za plochu do 10 m2 jednotlivě</t>
  </si>
  <si>
    <t>-1685148798</t>
  </si>
  <si>
    <t>134</t>
  </si>
  <si>
    <t>985233111</t>
  </si>
  <si>
    <t>Úprava spár po spárování zdiva uhlazením spára dl do 6 m/m2</t>
  </si>
  <si>
    <t>-352676468</t>
  </si>
  <si>
    <t>135</t>
  </si>
  <si>
    <t>985233912</t>
  </si>
  <si>
    <t>Příplatek k úpravě spár za plochu do 10 m2 jednotlivě</t>
  </si>
  <si>
    <t>1023076888</t>
  </si>
  <si>
    <t>136</t>
  </si>
  <si>
    <t>985311114</t>
  </si>
  <si>
    <t>Reprofilace stěn cementovými sanačními maltami tl 40 mm</t>
  </si>
  <si>
    <t>1246722801</t>
  </si>
  <si>
    <t>"D11 - Technické pohledy.pdf"</t>
  </si>
  <si>
    <t>"bosáž nadpraží okenního otvoru - západní pohled"</t>
  </si>
  <si>
    <t>0,900*0,200</t>
  </si>
  <si>
    <t>137</t>
  </si>
  <si>
    <t>985312114</t>
  </si>
  <si>
    <t>Stěrka k vyrovnání betonových ploch stěn tl 5 mm</t>
  </si>
  <si>
    <t>-162326333</t>
  </si>
  <si>
    <t>997</t>
  </si>
  <si>
    <t xml:space="preserve"> Přesun sutě</t>
  </si>
  <si>
    <t>138</t>
  </si>
  <si>
    <t>997013211</t>
  </si>
  <si>
    <t>Vnitrostaveništní doprava suti a vybouraných hmot pro budovy v do 6 m ručně</t>
  </si>
  <si>
    <t>-786096052</t>
  </si>
  <si>
    <t>139</t>
  </si>
  <si>
    <t>997013311</t>
  </si>
  <si>
    <t>Montáž a demontáž shozu suti v do 10 m</t>
  </si>
  <si>
    <t>688729720</t>
  </si>
  <si>
    <t>"D11 - Technické pohledy"</t>
  </si>
  <si>
    <t>"pohled přední" 6,800</t>
  </si>
  <si>
    <t>"pohled zadní" 8,600</t>
  </si>
  <si>
    <t>140</t>
  </si>
  <si>
    <t>997013321</t>
  </si>
  <si>
    <t>Příplatek k shozu suti v do 10 m za první a ZKD den použití</t>
  </si>
  <si>
    <t>-1075360085</t>
  </si>
  <si>
    <t>141</t>
  </si>
  <si>
    <t>997013501</t>
  </si>
  <si>
    <t>Odvoz suti a vybouraných hmot na skládku nebo meziskládku do 1 km se složením</t>
  </si>
  <si>
    <t>-571215008</t>
  </si>
  <si>
    <t>142</t>
  </si>
  <si>
    <t>997013509</t>
  </si>
  <si>
    <t>Příplatek k odvozu suti a vybouraných hmot na skládku ZKD 1 km přes 1 km</t>
  </si>
  <si>
    <t>-828288869</t>
  </si>
  <si>
    <t>143</t>
  </si>
  <si>
    <t>997013801</t>
  </si>
  <si>
    <t>Poplatek za uložení stavebního betonového odpadu na skládce (skládkovné)</t>
  </si>
  <si>
    <t>1128468028</t>
  </si>
  <si>
    <t>"zámková dlažba" 1,513</t>
  </si>
  <si>
    <t>"obrubník" 0,197</t>
  </si>
  <si>
    <t>"betonové konstrukce" 1,657+6,453+0,088+0,970+12,348</t>
  </si>
  <si>
    <t>144</t>
  </si>
  <si>
    <t>997013803</t>
  </si>
  <si>
    <t>Poplatek za uložení stavebního odpadu z keramických materiálů na skládce (skládkovné)</t>
  </si>
  <si>
    <t>-2004711129</t>
  </si>
  <si>
    <t>145</t>
  </si>
  <si>
    <t>997013804</t>
  </si>
  <si>
    <t>Poplatek za uložení stavebního odpadu ze skla na skládce (skládkovné)</t>
  </si>
  <si>
    <t>-1081290203</t>
  </si>
  <si>
    <t>"výplně otvorů" 0,416</t>
  </si>
  <si>
    <t>146</t>
  </si>
  <si>
    <t>997013811</t>
  </si>
  <si>
    <t>Poplatek za uložení stavebního dřevěného odpadu na skládce (skládkovné)</t>
  </si>
  <si>
    <t>396942588</t>
  </si>
  <si>
    <t>"bednění střechy" 1,728</t>
  </si>
  <si>
    <t>"krácené krokve" 0,262</t>
  </si>
  <si>
    <t>"ostatní (zábradlí, okna apod.)" 0,023+0,063+0,382+0,419</t>
  </si>
  <si>
    <t>147</t>
  </si>
  <si>
    <t>997013813</t>
  </si>
  <si>
    <t>Poplatek za uložení stavebního odpadu z plastických hmot na skládce (skládkovné)</t>
  </si>
  <si>
    <t>1770751431</t>
  </si>
  <si>
    <t>"okna" 0,274+0,308</t>
  </si>
  <si>
    <t>148</t>
  </si>
  <si>
    <t>997013821</t>
  </si>
  <si>
    <t>Poplatek za uložení stavebního odpadu s azbestem na skládce (skládkovné)</t>
  </si>
  <si>
    <t>358466537</t>
  </si>
  <si>
    <t>"AZC střešní krytina" 2,111</t>
  </si>
  <si>
    <t>149</t>
  </si>
  <si>
    <t>997013822</t>
  </si>
  <si>
    <t>Poplatek za uložení stavebního odpadu s oleji nebo ropnými látkami na skládce (skládkovné)</t>
  </si>
  <si>
    <t>1278181336</t>
  </si>
  <si>
    <t>"asf.podkladní pás střešní krytiny" 0,703</t>
  </si>
  <si>
    <t>150</t>
  </si>
  <si>
    <t>997013845</t>
  </si>
  <si>
    <t>Výzisk z prodeje kovového šrotu - příjmová položka rozpočtu</t>
  </si>
  <si>
    <t>-1757753663</t>
  </si>
  <si>
    <t xml:space="preserve">"zábradlí, kotevní prvky, oplechování apod." </t>
  </si>
  <si>
    <t>-(0,324+0,486+0,008+0,015+0,054)</t>
  </si>
  <si>
    <t>151</t>
  </si>
  <si>
    <t>997221855</t>
  </si>
  <si>
    <t>Poplatek za uložení odpadu z kameniva na skládce (skládkovné)</t>
  </si>
  <si>
    <t>-1628178084</t>
  </si>
  <si>
    <t>"kamenivo (ŠD)" 1,688</t>
  </si>
  <si>
    <t>998</t>
  </si>
  <si>
    <t xml:space="preserve"> Přesun hmot</t>
  </si>
  <si>
    <t>152</t>
  </si>
  <si>
    <t>998017002</t>
  </si>
  <si>
    <t>Přesun hmot s omezením mechanizace pro budovy v do 12 m</t>
  </si>
  <si>
    <t>-1250787054</t>
  </si>
  <si>
    <t>PSV</t>
  </si>
  <si>
    <t xml:space="preserve"> Práce a dodávky PSV</t>
  </si>
  <si>
    <t>711</t>
  </si>
  <si>
    <t xml:space="preserve"> Izolace proti vodě, vlhkosti a plynům</t>
  </si>
  <si>
    <t>153</t>
  </si>
  <si>
    <t>711132230</t>
  </si>
  <si>
    <t>Izolace proti zemní vlhkosti na svislé ploše na sucho pásy TECHNODREN 2015 Z1</t>
  </si>
  <si>
    <t>608713661</t>
  </si>
  <si>
    <t>"wc - výška 1100 mm (900 mm pod terén + 200 mm nad terén"</t>
  </si>
  <si>
    <t>(1,050+5,900)*1,100</t>
  </si>
  <si>
    <t>154</t>
  </si>
  <si>
    <t>711493112</t>
  </si>
  <si>
    <t>Izolace proti podpovrchové a tlakové vodě vodorovná SCHOMBURG těsnicí stěrkou AQUAFIN-1K</t>
  </si>
  <si>
    <t>1448124482</t>
  </si>
  <si>
    <t>155</t>
  </si>
  <si>
    <t>711493122</t>
  </si>
  <si>
    <t>Izolace proti podpovrchové a tlakové vodě svislá SCHOMBURG těsnicí stěrkou AQUAFIN-1K</t>
  </si>
  <si>
    <t>-344558839</t>
  </si>
  <si>
    <t>156</t>
  </si>
  <si>
    <t>711792212</t>
  </si>
  <si>
    <t>Izolace proti zemní vlhkosti připevnění tvarovky rohové TECHNODREN 2 x 9 mm k folii páskou</t>
  </si>
  <si>
    <t>-2108179333</t>
  </si>
  <si>
    <t>157</t>
  </si>
  <si>
    <t>711792620</t>
  </si>
  <si>
    <t>Izolace proti zemní vlhkosti TECHNODREN krycí lišta pro překrytí okraje izolace</t>
  </si>
  <si>
    <t>-1173431739</t>
  </si>
  <si>
    <t>(1,050+5,900)</t>
  </si>
  <si>
    <t>158</t>
  </si>
  <si>
    <t>711792710</t>
  </si>
  <si>
    <t>Izolace proti zemní vlhkosti připevnění folie TECHNODREN hřeby</t>
  </si>
  <si>
    <t>-1594113957</t>
  </si>
  <si>
    <t>"wc - výška 1100 mm, předpoklad +/-4 ks/m2"</t>
  </si>
  <si>
    <t>31,000</t>
  </si>
  <si>
    <t>159</t>
  </si>
  <si>
    <t>998711101</t>
  </si>
  <si>
    <t>Přesun hmot tonážní pro izolace proti vodě, vlhkosti a plynům v objektech výšky do 6 m</t>
  </si>
  <si>
    <t>-893973597</t>
  </si>
  <si>
    <t>160</t>
  </si>
  <si>
    <t>998711181</t>
  </si>
  <si>
    <t>Příplatek k přesunu hmot tonážní 711 prováděný bez použití mechanizace</t>
  </si>
  <si>
    <t>-1451259757</t>
  </si>
  <si>
    <t>712</t>
  </si>
  <si>
    <t xml:space="preserve"> Povlakové krytiny</t>
  </si>
  <si>
    <t>161</t>
  </si>
  <si>
    <t>712311101</t>
  </si>
  <si>
    <t>Provedení povlakové krytiny střech do 10° za studena lakem penetračním nebo asfaltovým</t>
  </si>
  <si>
    <t>-1779836538</t>
  </si>
  <si>
    <t>"střecha wc"</t>
  </si>
  <si>
    <t>162</t>
  </si>
  <si>
    <t>111631510</t>
  </si>
  <si>
    <t>lak asfaltový ALP/9 (MJ kg) bal 9 kg</t>
  </si>
  <si>
    <t>kg</t>
  </si>
  <si>
    <t>1937776873</t>
  </si>
  <si>
    <t>163</t>
  </si>
  <si>
    <t>712341559</t>
  </si>
  <si>
    <t>Provedení povlakové krytiny střech do 10° pásy NAIP přitavením v plné ploše</t>
  </si>
  <si>
    <t>1064175896</t>
  </si>
  <si>
    <t>164</t>
  </si>
  <si>
    <t>628522540</t>
  </si>
  <si>
    <t>pás asfaltovaný modifikovaný SBS Elastodek 40 Special mineral</t>
  </si>
  <si>
    <t>376305129</t>
  </si>
  <si>
    <t>165</t>
  </si>
  <si>
    <t>712400831</t>
  </si>
  <si>
    <t>Odstranění povlakové krytiny střech do 30° jednovrstvé</t>
  </si>
  <si>
    <t>1882202354</t>
  </si>
  <si>
    <t>"D10 - Stresni konstrukce.pdf</t>
  </si>
  <si>
    <t>"sklon střechy 20,80°"</t>
  </si>
  <si>
    <t>"podkladní lepenka AZC střechy"</t>
  </si>
  <si>
    <t>(53,858+53,858)/Cos(20,80)</t>
  </si>
  <si>
    <t>166</t>
  </si>
  <si>
    <t>712400843</t>
  </si>
  <si>
    <t>Odstranění povlakové krytiny střech do 30° od zbytkového asfaltového pásu odsekáním</t>
  </si>
  <si>
    <t>131008237</t>
  </si>
  <si>
    <t>"podkladní lepenka AZC střechy - předpoklad max. do 5% plochy"</t>
  </si>
  <si>
    <t>((53,858+53,858)/Cos(20,80))*5/100</t>
  </si>
  <si>
    <t>167</t>
  </si>
  <si>
    <t>712431101</t>
  </si>
  <si>
    <t>Provedení povlakové krytiny střech do 30° pásy na sucho AIP nebo NAIP</t>
  </si>
  <si>
    <t>1088001336</t>
  </si>
  <si>
    <t>168</t>
  </si>
  <si>
    <t>1010301468</t>
  </si>
  <si>
    <t>Hydroizolační asfaltový pás ROOFTEK AL MINERAL</t>
  </si>
  <si>
    <t>-1644527402</t>
  </si>
  <si>
    <t>169</t>
  </si>
  <si>
    <t>712431111</t>
  </si>
  <si>
    <t>Provedení povlakové krytiny střech do 30° podkladní vrstvy pásy na sucho samolepící</t>
  </si>
  <si>
    <t>-388821457</t>
  </si>
  <si>
    <t>170</t>
  </si>
  <si>
    <t>628411700.1</t>
  </si>
  <si>
    <t xml:space="preserve">pás asfaltový samolepící </t>
  </si>
  <si>
    <t>-292397257</t>
  </si>
  <si>
    <t>171</t>
  </si>
  <si>
    <t>712491587</t>
  </si>
  <si>
    <t>Provedení povlakové krytiny střech do 30° přibití pásů hřebíky</t>
  </si>
  <si>
    <t>983322345</t>
  </si>
  <si>
    <t>172</t>
  </si>
  <si>
    <t>314115320</t>
  </si>
  <si>
    <t>hřebík do krytiny s velkou hlavou 02 2813 D 2,24 L 25 mm</t>
  </si>
  <si>
    <t>901067809</t>
  </si>
  <si>
    <t>173</t>
  </si>
  <si>
    <t>998712102</t>
  </si>
  <si>
    <t>Přesun hmot tonážní tonážní pro krytiny povlakové v objektech v do 12 m</t>
  </si>
  <si>
    <t>-1157302247</t>
  </si>
  <si>
    <t>174</t>
  </si>
  <si>
    <t>998712181</t>
  </si>
  <si>
    <t>Příplatek k přesunu hmot tonážní 712 prováděný bez použití mechanizace</t>
  </si>
  <si>
    <t>-2049159003</t>
  </si>
  <si>
    <t>713</t>
  </si>
  <si>
    <t xml:space="preserve"> Izolace tepelné</t>
  </si>
  <si>
    <t>175</t>
  </si>
  <si>
    <t>713131151</t>
  </si>
  <si>
    <t>Montáž izolace tepelné stěn a základů volně vloženými rohožemi, pásy, dílci, deskami 1 vrstva</t>
  </si>
  <si>
    <t>835261038</t>
  </si>
  <si>
    <t>"svislé ukončení OSB tl. 22 mm"</t>
  </si>
  <si>
    <t>(12,520*2)*0,270</t>
  </si>
  <si>
    <t>176</t>
  </si>
  <si>
    <t>631512870</t>
  </si>
  <si>
    <t>deska příčková ISOVER MERINO 1200 x 625 tl.60 mm</t>
  </si>
  <si>
    <t>1182830820</t>
  </si>
  <si>
    <t>177</t>
  </si>
  <si>
    <t>713151154</t>
  </si>
  <si>
    <t>Montáž izolace tepelné střech šikmých přišroubované nad krokve z desek sklonu do 30° tl do 140 mm</t>
  </si>
  <si>
    <t>1665596399</t>
  </si>
  <si>
    <t>178</t>
  </si>
  <si>
    <t>553247330</t>
  </si>
  <si>
    <t xml:space="preserve">panel sendvičový, střechy, modulová/celková šířka (mm) 1000/1083, délka 2,0 -18,5 m, SP2C140/100PIR  tl. 140/100 mm</t>
  </si>
  <si>
    <t>721065205</t>
  </si>
  <si>
    <t>179</t>
  </si>
  <si>
    <t>713153111</t>
  </si>
  <si>
    <t>Tepelná izolace šikmých střech lehkou stříkanou PUR pěnou</t>
  </si>
  <si>
    <t>-1517732282</t>
  </si>
  <si>
    <t>"hřeben" (13,520*((0,140*0,050)/2))*2</t>
  </si>
  <si>
    <t>"střešní okno" (0,650*4)*(0,140*0,050)</t>
  </si>
  <si>
    <t>"odvětrání kanalizace" (PI*0,140*(0,075*0,075-0,0625*0,0625))*4</t>
  </si>
  <si>
    <t>"detaily u nastavení krokví" ((1,200*2+0,100)*(0,140*0,050))*32</t>
  </si>
  <si>
    <t>180</t>
  </si>
  <si>
    <t>998713102</t>
  </si>
  <si>
    <t>Přesun hmot tonážní pro izolace tepelné v objektech v do 12 m</t>
  </si>
  <si>
    <t>-1823961308</t>
  </si>
  <si>
    <t>181</t>
  </si>
  <si>
    <t>998713181</t>
  </si>
  <si>
    <t>Příplatek k přesunu hmot tonážní 713 prováděný bez použití mechanizace</t>
  </si>
  <si>
    <t>-694878359</t>
  </si>
  <si>
    <t>721</t>
  </si>
  <si>
    <t xml:space="preserve"> Zdravotechnika</t>
  </si>
  <si>
    <t>182</t>
  </si>
  <si>
    <t>721173315</t>
  </si>
  <si>
    <t>Potrubí kanalizační plastové dešťové systém KG DN 110</t>
  </si>
  <si>
    <t>-985585636</t>
  </si>
  <si>
    <t>"odvodnění od liniového žlabu do RŠ"</t>
  </si>
  <si>
    <t>(0,828+0,152+0,952+0,212+0,476+0,162+0,438+0,070+0,489+1,498+0,201)</t>
  </si>
  <si>
    <t>183</t>
  </si>
  <si>
    <t>721194109</t>
  </si>
  <si>
    <t>Vyvedení a upevnění odpadních výpustek DN 100</t>
  </si>
  <si>
    <t>-562391971</t>
  </si>
  <si>
    <t>184</t>
  </si>
  <si>
    <t>721242115</t>
  </si>
  <si>
    <t>Lapač střešních splavenin z PP se zápachovou klapkou a lapacím košem DN 110</t>
  </si>
  <si>
    <t>1878892206</t>
  </si>
  <si>
    <t>2,000</t>
  </si>
  <si>
    <t>185</t>
  </si>
  <si>
    <t>721290111</t>
  </si>
  <si>
    <t>Zkouška těsnosti potrubí kanalizace vodou do DN 125</t>
  </si>
  <si>
    <t>-1468926636</t>
  </si>
  <si>
    <t>186</t>
  </si>
  <si>
    <t>998721101</t>
  </si>
  <si>
    <t>Přesun hmot tonážní pro vnitřní kanalizace v objektech v do 6 m</t>
  </si>
  <si>
    <t>1864215734</t>
  </si>
  <si>
    <t>187</t>
  </si>
  <si>
    <t>998721181</t>
  </si>
  <si>
    <t>Příplatek k přesunu hmot tonážní 721 prováděný bez použití mechanizace</t>
  </si>
  <si>
    <t>1290699904</t>
  </si>
  <si>
    <t>725</t>
  </si>
  <si>
    <t>188</t>
  </si>
  <si>
    <t>725110814</t>
  </si>
  <si>
    <t>Demontáž klozetu Kombi, odsávací</t>
  </si>
  <si>
    <t>soubor</t>
  </si>
  <si>
    <t>818990984</t>
  </si>
  <si>
    <t>189</t>
  </si>
  <si>
    <t>725112173</t>
  </si>
  <si>
    <t>Kombi klozeti s hlubokým splachováním zvýšený odpad svislý</t>
  </si>
  <si>
    <t>-1138771443</t>
  </si>
  <si>
    <t>190</t>
  </si>
  <si>
    <t>725210821</t>
  </si>
  <si>
    <t>Demontáž umyvadel bez výtokových armatur</t>
  </si>
  <si>
    <t>-1130566605</t>
  </si>
  <si>
    <t>191</t>
  </si>
  <si>
    <t>725211681</t>
  </si>
  <si>
    <t>Umyvadlo keramické zdravotní připevněné na stěnu šrouby bílé 640 mm</t>
  </si>
  <si>
    <t>2069641024</t>
  </si>
  <si>
    <t>192</t>
  </si>
  <si>
    <t>725291621</t>
  </si>
  <si>
    <t>Doplňky zařízení koupelen a záchodů nerezové zásobník toaletních papírů</t>
  </si>
  <si>
    <t>-1632843946</t>
  </si>
  <si>
    <t>193</t>
  </si>
  <si>
    <t>725291621.1</t>
  </si>
  <si>
    <t>Doplňky zařízení koupelen a záchodů nerezové sklopné zrcadlo 600x600 mm</t>
  </si>
  <si>
    <t>-779518965</t>
  </si>
  <si>
    <t>194</t>
  </si>
  <si>
    <t>725291621.2</t>
  </si>
  <si>
    <t>Doplňky zařízení koupelen a záchodů nerezový koš nástěnný</t>
  </si>
  <si>
    <t>1489998017</t>
  </si>
  <si>
    <t>195</t>
  </si>
  <si>
    <t>725291621.3</t>
  </si>
  <si>
    <t>Doplňky zařízení koupelen a záchodů nerezový dávkovač tekutého mýdla</t>
  </si>
  <si>
    <t>584656658</t>
  </si>
  <si>
    <t>196</t>
  </si>
  <si>
    <t>725291621.4</t>
  </si>
  <si>
    <t>Doplňky zařízení koupelen a záchodů nerezový držák s toaletní štětkou nástěnný</t>
  </si>
  <si>
    <t>1959964271</t>
  </si>
  <si>
    <t>197</t>
  </si>
  <si>
    <t>725291621.5</t>
  </si>
  <si>
    <t>Doplňky zařízení koupelen a záchodů nerezový odpadkový koš nástěnný</t>
  </si>
  <si>
    <t>-1992321695</t>
  </si>
  <si>
    <t>198</t>
  </si>
  <si>
    <t>725291702.1</t>
  </si>
  <si>
    <t>Doplňky zařízení koupelen a záchodů nerezové madlo rovné dl 400 mm</t>
  </si>
  <si>
    <t>-2027721858</t>
  </si>
  <si>
    <t>199</t>
  </si>
  <si>
    <t>725291722.1</t>
  </si>
  <si>
    <t>Doplňky zařízení koupelen a záchodů nerezové madlo krakorcové sklopné dl 600/250 mm</t>
  </si>
  <si>
    <t>-137201507</t>
  </si>
  <si>
    <t>200</t>
  </si>
  <si>
    <t>725530831</t>
  </si>
  <si>
    <t>Demontáž ohřívač elektrický průtokový</t>
  </si>
  <si>
    <t>-1866222076</t>
  </si>
  <si>
    <t>201</t>
  </si>
  <si>
    <t>725590811</t>
  </si>
  <si>
    <t>Přemístění vnitrostaveništní demontovaných zařizovacích předmětů v objektech výšky do 6 m</t>
  </si>
  <si>
    <t>-1885501027</t>
  </si>
  <si>
    <t>202</t>
  </si>
  <si>
    <t>725810811</t>
  </si>
  <si>
    <t>Demontáž ventilů výtokových nástěnných</t>
  </si>
  <si>
    <t>-1002167777</t>
  </si>
  <si>
    <t>203</t>
  </si>
  <si>
    <t>725813111</t>
  </si>
  <si>
    <t>Ventil rohový bez připojovací trubičky nebo flexi hadičky G 1/2</t>
  </si>
  <si>
    <t>2046435677</t>
  </si>
  <si>
    <t>204</t>
  </si>
  <si>
    <t>725820801</t>
  </si>
  <si>
    <t>Demontáž baterie nástěnné do G 3 / 4</t>
  </si>
  <si>
    <t>-612203990</t>
  </si>
  <si>
    <t>205</t>
  </si>
  <si>
    <t>725822612</t>
  </si>
  <si>
    <t>Baterie umyvadlové stojánkové pákové s výpustí</t>
  </si>
  <si>
    <t>1719947407</t>
  </si>
  <si>
    <t>206</t>
  </si>
  <si>
    <t>725860811</t>
  </si>
  <si>
    <t>Demontáž uzávěrů zápachu jednoduchých</t>
  </si>
  <si>
    <t>-737113094</t>
  </si>
  <si>
    <t>207</t>
  </si>
  <si>
    <t>725869101</t>
  </si>
  <si>
    <t>Montáž zápachových uzávěrek umyvadlových do DN 40</t>
  </si>
  <si>
    <t>57424830</t>
  </si>
  <si>
    <t>Poznámka k položce:
- dodávka nerezového sifonu je součástí dodávky umyvadla (viz. položka 725211681)</t>
  </si>
  <si>
    <t>208</t>
  </si>
  <si>
    <t>998725101</t>
  </si>
  <si>
    <t>Přesun hmot tonážní pro zařizovací předměty v objektech v do 6 m</t>
  </si>
  <si>
    <t>491223013</t>
  </si>
  <si>
    <t>209</t>
  </si>
  <si>
    <t>998725181</t>
  </si>
  <si>
    <t>Příplatek k přesunu hmot tonážní 725 prováděný bez použití mechanizace</t>
  </si>
  <si>
    <t>-60381835</t>
  </si>
  <si>
    <t>741</t>
  </si>
  <si>
    <t xml:space="preserve"> Elektroinstalace</t>
  </si>
  <si>
    <t>210</t>
  </si>
  <si>
    <t>741..0001</t>
  </si>
  <si>
    <t>Dodávka a montáž elektrického přímotopného tělesa výkonu 750 W, mechanický termostat, barva bílá</t>
  </si>
  <si>
    <t>1559972645</t>
  </si>
  <si>
    <t>Poznámka k položce:
- součástí ceny je přívod a zapojení nástěnného konvektoru</t>
  </si>
  <si>
    <t>211</t>
  </si>
  <si>
    <t>741..0002</t>
  </si>
  <si>
    <t>Výměna veškerých rozvodných skříněk na fasádě, montáž antén, osvětlení, označení stanice apod. elektro práce a dodávky</t>
  </si>
  <si>
    <t>set</t>
  </si>
  <si>
    <t>877948634</t>
  </si>
  <si>
    <t>212</t>
  </si>
  <si>
    <t>741420003</t>
  </si>
  <si>
    <t>Hromosvod - přenos rozpočtu zpracovatele samostatného rozpočtu (viz. příloha)</t>
  </si>
  <si>
    <t>-859820506</t>
  </si>
  <si>
    <t>Poznámka k položce:
- soupis položek hromosvodu viz. samostatná příloha rozpočtu</t>
  </si>
  <si>
    <t>213</t>
  </si>
  <si>
    <t>741810001</t>
  </si>
  <si>
    <t>Celková prohlídka elektrického rozvodu a zařízení do 100 000,- Kč</t>
  </si>
  <si>
    <t>2121053507</t>
  </si>
  <si>
    <t>214</t>
  </si>
  <si>
    <t>998741101</t>
  </si>
  <si>
    <t>Přesun hmot tonážní pro silnoproud v objektech v do 6 m</t>
  </si>
  <si>
    <t>520786978</t>
  </si>
  <si>
    <t>215</t>
  </si>
  <si>
    <t>998741181</t>
  </si>
  <si>
    <t>Příplatek k přesunu hmot tonážní 741 prováděný bez použití mechanizace</t>
  </si>
  <si>
    <t>-745931030</t>
  </si>
  <si>
    <t>751</t>
  </si>
  <si>
    <t xml:space="preserve"> Vzduchotechnika</t>
  </si>
  <si>
    <t>216</t>
  </si>
  <si>
    <t>751111011</t>
  </si>
  <si>
    <t>Mtž vent ax ntl nástěnného základního D do 100 mm</t>
  </si>
  <si>
    <t>1039093105</t>
  </si>
  <si>
    <t>217</t>
  </si>
  <si>
    <t>429141010</t>
  </si>
  <si>
    <t>ventilátor axiální do potrubí, SILENTUB 100 IP44</t>
  </si>
  <si>
    <t>-1652004059</t>
  </si>
  <si>
    <t>Poznámka k položce:
vsouvá se do stěny nebo potrubí, případně se pomocí manžety PIE 100/120 chytí na stěnu či strop.</t>
  </si>
  <si>
    <t>218</t>
  </si>
  <si>
    <t>751398041</t>
  </si>
  <si>
    <t>Mtž protidešťové žaluzie potrubí D do 300 mm</t>
  </si>
  <si>
    <t>1884808695</t>
  </si>
  <si>
    <t>219</t>
  </si>
  <si>
    <t>42914..03</t>
  </si>
  <si>
    <t>ventilační mřížka se síťkou kruhová D100 mm</t>
  </si>
  <si>
    <t>-203167693</t>
  </si>
  <si>
    <t>220</t>
  </si>
  <si>
    <t>751525081</t>
  </si>
  <si>
    <t>Mtž potrubí plast kruh bez příruby D do 100 mm</t>
  </si>
  <si>
    <t>1600293031</t>
  </si>
  <si>
    <t>0,300</t>
  </si>
  <si>
    <t>221</t>
  </si>
  <si>
    <t>42914..01</t>
  </si>
  <si>
    <t>potrubí plastové vzduchotechnické D100/500 mm</t>
  </si>
  <si>
    <t>725415347</t>
  </si>
  <si>
    <t>222</t>
  </si>
  <si>
    <t>751526648</t>
  </si>
  <si>
    <t>Mtž škrtící klapky do plast potrubí kruhové bez příruby D do 100 mm</t>
  </si>
  <si>
    <t>1582933380</t>
  </si>
  <si>
    <t>223</t>
  </si>
  <si>
    <t>42914..02</t>
  </si>
  <si>
    <t>zpětná klapka pro vzduchotechnické potrubí D100 mm</t>
  </si>
  <si>
    <t>-55865679</t>
  </si>
  <si>
    <t>224</t>
  </si>
  <si>
    <t>751581351</t>
  </si>
  <si>
    <t xml:space="preserve">Protipožární prostup  stěnou kruhového potrubí průměru do 100 šířka spáry 25 mm</t>
  </si>
  <si>
    <t>871685784</t>
  </si>
  <si>
    <t>225</t>
  </si>
  <si>
    <t>998751101</t>
  </si>
  <si>
    <t>Přesun hmot tonážní pro vzduchotechniku v objektech v do 12 m</t>
  </si>
  <si>
    <t>1465549738</t>
  </si>
  <si>
    <t>226</t>
  </si>
  <si>
    <t>998751181</t>
  </si>
  <si>
    <t>Příplatek k přesunu hmot tonážní 751 prováděný bez použití mechanizace</t>
  </si>
  <si>
    <t>1141558064</t>
  </si>
  <si>
    <t>762</t>
  </si>
  <si>
    <t xml:space="preserve"> Konstrukce tesařské</t>
  </si>
  <si>
    <t>227</t>
  </si>
  <si>
    <t>762081150</t>
  </si>
  <si>
    <t>Hoblování hraněného řeziva ve staveništní dílně</t>
  </si>
  <si>
    <t>601217007</t>
  </si>
  <si>
    <t>"nastavení krokví 100/140 mm"</t>
  </si>
  <si>
    <t>(1,200*32)*(0,100*0,140)</t>
  </si>
  <si>
    <t>228</t>
  </si>
  <si>
    <t>762082120</t>
  </si>
  <si>
    <t>Provedení tesařského profilování zhlaví trámu jednoduchým seříznutím jedním řezem plochy do 160 cm2</t>
  </si>
  <si>
    <t>1236728500</t>
  </si>
  <si>
    <t>"D9 - Půdorys 3.NP - nový stav.pdf"</t>
  </si>
  <si>
    <t>"zhlaví krokví 100/140 mm"</t>
  </si>
  <si>
    <t>1,000*32</t>
  </si>
  <si>
    <t>229</t>
  </si>
  <si>
    <t>762083122</t>
  </si>
  <si>
    <t>Impregnace řeziva proti dřevokaznému hmyzu, houbám a plísním máčením třída ohrožení 3 a 4</t>
  </si>
  <si>
    <t>622035120</t>
  </si>
  <si>
    <t>230</t>
  </si>
  <si>
    <t>762085112</t>
  </si>
  <si>
    <t>Montáž svorníků nebo šroubů délky do 300 mm</t>
  </si>
  <si>
    <t>-1220517543</t>
  </si>
  <si>
    <t>"nastavení krokví 100/140 mm - 2ks/spoj"</t>
  </si>
  <si>
    <t>2,000*32</t>
  </si>
  <si>
    <t>231</t>
  </si>
  <si>
    <t>311212160</t>
  </si>
  <si>
    <t>podložka pod dřevěnou konstrukci DIN 440, D 10 mm,otvor 11 mm</t>
  </si>
  <si>
    <t>tis kus</t>
  </si>
  <si>
    <t>-862285028</t>
  </si>
  <si>
    <t>232</t>
  </si>
  <si>
    <t>311407000.1</t>
  </si>
  <si>
    <t xml:space="preserve">vrut ocelový  se šestihrannou hlavou  ZB   D 10 x 240 mm</t>
  </si>
  <si>
    <t>293790415</t>
  </si>
  <si>
    <t>233</t>
  </si>
  <si>
    <t>762331921</t>
  </si>
  <si>
    <t>Vyřezání části střešní vazby průřezové plochy řeziva do 224 cm2 délky do 3 m</t>
  </si>
  <si>
    <t>1131411461</t>
  </si>
  <si>
    <t>"krácení přesahu krokví 100/140 mm"</t>
  </si>
  <si>
    <t>0,665*32</t>
  </si>
  <si>
    <t>234</t>
  </si>
  <si>
    <t>762332922</t>
  </si>
  <si>
    <t>Doplnění části střešní vazby z hranolů průřezové plochy do 224 cm2 včetně materiálu</t>
  </si>
  <si>
    <t>-134838789</t>
  </si>
  <si>
    <t>1,200*32</t>
  </si>
  <si>
    <t>235</t>
  </si>
  <si>
    <t>762339001</t>
  </si>
  <si>
    <t>Výměna degradovaných dřevěných prvků krovu (z 20%)</t>
  </si>
  <si>
    <t>-836457833</t>
  </si>
  <si>
    <t>Poznámka k položce:
- bude upřesněno po odkrytí střešní konstrukce, pro VV předpoklad max. 20% objemu prvků
- součástí jednotkové ceny je vyřezání původních prvků s doplněním nových ve shodném průřezu se stávajícím prvkem, dodávka řeziva, jeho chemická impregnace proti biotickým škůdcům, veškeré spojovací a montážní prostředky (svorníky, vruty apod.) a zároveň nezbytně nutné pomocné a montážní konstrukce (jako je podchycení, věvěšení, heverování apod.)</t>
  </si>
  <si>
    <t>"KV 100/140 mm" (0,100*0,140)*4,350*32*20/100</t>
  </si>
  <si>
    <t>"SL 120/160 mm" (0,120*0,160)*2,060*4*20/100</t>
  </si>
  <si>
    <t>"V.VA 120/160 mm" (0,120*0,160)*13,520*1*20/100</t>
  </si>
  <si>
    <t>"PZ 160/120 mm" (0,160*0,120)*13,520*2*20/100</t>
  </si>
  <si>
    <t>"VZP 100/150 mm" (0,100*0,150)*1,650*6*20/100</t>
  </si>
  <si>
    <t>"PÁ 100/120 mm" (0,100*0,120)*0,850*6*20/100</t>
  </si>
  <si>
    <t>"H.KL 50/150 mm" (0,050*0,150)*4,100*5*20/100</t>
  </si>
  <si>
    <t>"S.KL 50/150 mm" (0,050*0,150)*1,350*9*20/100</t>
  </si>
  <si>
    <t>236</t>
  </si>
  <si>
    <t>762341026</t>
  </si>
  <si>
    <t>Bednění střech rovných z desek OSB tl 22 mm na pero a drážku šroubovaných na krokve</t>
  </si>
  <si>
    <t>-1235596319</t>
  </si>
  <si>
    <t>237</t>
  </si>
  <si>
    <t>762341811</t>
  </si>
  <si>
    <t>Demontáž bednění střech z prken</t>
  </si>
  <si>
    <t>-810750252</t>
  </si>
  <si>
    <t>238</t>
  </si>
  <si>
    <t>762342214</t>
  </si>
  <si>
    <t>Montáž laťování na střechách jednoduchých sklonu do 60° osové vzdálenosti do 360 mm</t>
  </si>
  <si>
    <t>547533125</t>
  </si>
  <si>
    <t>239</t>
  </si>
  <si>
    <t>605141140</t>
  </si>
  <si>
    <t>řezivo jehličnaté, střešní latě impregnované dl 4 m</t>
  </si>
  <si>
    <t>59406</t>
  </si>
  <si>
    <t>240</t>
  </si>
  <si>
    <t>762342441</t>
  </si>
  <si>
    <t>Montáž lišt trojúhelníkových nebo kontralatí na střechách sklonu do 60°</t>
  </si>
  <si>
    <t>-1999665524</t>
  </si>
  <si>
    <t>4,350*32</t>
  </si>
  <si>
    <t>241</t>
  </si>
  <si>
    <t>-950105332</t>
  </si>
  <si>
    <t>242</t>
  </si>
  <si>
    <t>762395000</t>
  </si>
  <si>
    <t>Spojovací prostředky pro montáž krovu, bednění, laťování, světlíky, klíny</t>
  </si>
  <si>
    <t>-41089347</t>
  </si>
  <si>
    <t>"latě pro krytinu 60/40 mm - cca. 3m/m2"</t>
  </si>
  <si>
    <t>(115,226*3)*(0,04*0,060)</t>
  </si>
  <si>
    <t>"kontralatě 40/60 mm"</t>
  </si>
  <si>
    <t>139,200*(0,040*0,060)</t>
  </si>
  <si>
    <t>243</t>
  </si>
  <si>
    <t>762431016</t>
  </si>
  <si>
    <t>Obložení stěn z desek OSB tl 22 mm na sraz přibíjených</t>
  </si>
  <si>
    <t>-230273276</t>
  </si>
  <si>
    <t>244</t>
  </si>
  <si>
    <t>762439001</t>
  </si>
  <si>
    <t>Montáž obložení stěn podkladový rošt</t>
  </si>
  <si>
    <t>1663614178</t>
  </si>
  <si>
    <t>12,520*2</t>
  </si>
  <si>
    <t>245</t>
  </si>
  <si>
    <t>-1380667679</t>
  </si>
  <si>
    <t>246</t>
  </si>
  <si>
    <t>762495000</t>
  </si>
  <si>
    <t>Spojovací prostředky pro montáž olištování, obložení stropů, střešních podhledů a stěn</t>
  </si>
  <si>
    <t>-1764206482</t>
  </si>
  <si>
    <t>247</t>
  </si>
  <si>
    <t>762842131</t>
  </si>
  <si>
    <t>Montáž podbíjení střech šikmých vnějšího přesahu š do 0,8 m z palubek</t>
  </si>
  <si>
    <t>-265620470</t>
  </si>
  <si>
    <t>"u okapu" 13,52*2</t>
  </si>
  <si>
    <t>"u štítů" 4,270*4</t>
  </si>
  <si>
    <t>248</t>
  </si>
  <si>
    <t>611911200</t>
  </si>
  <si>
    <t>palubky obkladové SM profil klasický 12,5 x 96 mm A/B</t>
  </si>
  <si>
    <t>1329378410</t>
  </si>
  <si>
    <t>249</t>
  </si>
  <si>
    <t>762895000</t>
  </si>
  <si>
    <t>Spojovací prostředky pro montáž záklopu, stropnice a podbíjení</t>
  </si>
  <si>
    <t>1018618593</t>
  </si>
  <si>
    <t>(30,092/1,20)*0,012</t>
  </si>
  <si>
    <t>250</t>
  </si>
  <si>
    <t>998762102</t>
  </si>
  <si>
    <t>Přesun hmot tonážní pro kce tesařské v objektech v do 12 m</t>
  </si>
  <si>
    <t>-594370193</t>
  </si>
  <si>
    <t>251</t>
  </si>
  <si>
    <t>998762181</t>
  </si>
  <si>
    <t>Příplatek k přesunu hmot tonážní 762 prováděný bez použití mechanizace</t>
  </si>
  <si>
    <t>1864448769</t>
  </si>
  <si>
    <t>764</t>
  </si>
  <si>
    <t xml:space="preserve"> Konstrukce klempířské</t>
  </si>
  <si>
    <t>252</t>
  </si>
  <si>
    <t>764001801</t>
  </si>
  <si>
    <t>Demontáž podkladního plechu do suti</t>
  </si>
  <si>
    <t>1303125043</t>
  </si>
  <si>
    <t>"okapnice" 27,002</t>
  </si>
  <si>
    <t>"závětrná lišta" 17,220</t>
  </si>
  <si>
    <t>253</t>
  </si>
  <si>
    <t>764001851</t>
  </si>
  <si>
    <t>Demontáž hřebene s větrací mřížkou nebo hřebenovým plechem do suti</t>
  </si>
  <si>
    <t>-584041366</t>
  </si>
  <si>
    <t>13,463</t>
  </si>
  <si>
    <t>254</t>
  </si>
  <si>
    <t>764002801</t>
  </si>
  <si>
    <t>Demontáž závětrné lišty do suti</t>
  </si>
  <si>
    <t>311824649</t>
  </si>
  <si>
    <t>(4,305+4,305)*2</t>
  </si>
  <si>
    <t>255</t>
  </si>
  <si>
    <t>764002812</t>
  </si>
  <si>
    <t>Demontáž okapového plechu do suti v krytině skládané</t>
  </si>
  <si>
    <t>-1722151879</t>
  </si>
  <si>
    <t>13,501*2</t>
  </si>
  <si>
    <t>256</t>
  </si>
  <si>
    <t>764002821</t>
  </si>
  <si>
    <t>Demontáž střešního výlezu do suti</t>
  </si>
  <si>
    <t>1917627813</t>
  </si>
  <si>
    <t>257</t>
  </si>
  <si>
    <t>764002851</t>
  </si>
  <si>
    <t>Demontáž oplechování parapetů do suti</t>
  </si>
  <si>
    <t>121759990</t>
  </si>
  <si>
    <t>1,505+0,898+1,518+1,478+1,492</t>
  </si>
  <si>
    <t>1,043+0,832+1,030+1,148+1,148+1,135</t>
  </si>
  <si>
    <t>0,832+0,462+0,449</t>
  </si>
  <si>
    <t>0,475+0,462+1,571+0,898</t>
  </si>
  <si>
    <t>258</t>
  </si>
  <si>
    <t>764002881</t>
  </si>
  <si>
    <t>Demontáž lemování střešních prostupů do suti</t>
  </si>
  <si>
    <t>-508502634</t>
  </si>
  <si>
    <t>"komíny"</t>
  </si>
  <si>
    <t>(0,500*2+0,800*2)*0,330*2</t>
  </si>
  <si>
    <t>259</t>
  </si>
  <si>
    <t>764003801</t>
  </si>
  <si>
    <t>Demontáž lemování trub, konzol, držáků, ventilačních nástavců a jiných kusových prvků do suti</t>
  </si>
  <si>
    <t>-1423661058</t>
  </si>
  <si>
    <t>260</t>
  </si>
  <si>
    <t>764004821</t>
  </si>
  <si>
    <t>Demontáž nástřešního žlabu do suti</t>
  </si>
  <si>
    <t>-1021960111</t>
  </si>
  <si>
    <t>13,490*2</t>
  </si>
  <si>
    <t>261</t>
  </si>
  <si>
    <t>764004861</t>
  </si>
  <si>
    <t>Demontáž svodu do suti</t>
  </si>
  <si>
    <t>220287192</t>
  </si>
  <si>
    <t>(0,264+1,017+5,808)</t>
  </si>
  <si>
    <t>(0,136+0,278+1,039+8,091)</t>
  </si>
  <si>
    <t>262</t>
  </si>
  <si>
    <t>764212662</t>
  </si>
  <si>
    <t>Oplechování rovné okapové hrany z Pz s povrchovou úpravou rš 200 mm</t>
  </si>
  <si>
    <t>-2004050661</t>
  </si>
  <si>
    <t>"pro pojistnou fólii"</t>
  </si>
  <si>
    <t>Mezisoučet - objekt žst.</t>
  </si>
  <si>
    <t>3,420*2+5,900</t>
  </si>
  <si>
    <t>263</t>
  </si>
  <si>
    <t>764216645</t>
  </si>
  <si>
    <t>Oplechování rovných parapetů celoplošně lepené z Pz s povrchovou úpravou rš 400 mm</t>
  </si>
  <si>
    <t>1219617488</t>
  </si>
  <si>
    <t>264</t>
  </si>
  <si>
    <t>764314612</t>
  </si>
  <si>
    <t>Lemování prostupů střech s krytinou skládanou nebo plechovou bez lišty z Pz s povrchovou úpravou</t>
  </si>
  <si>
    <t>-575094045</t>
  </si>
  <si>
    <t>"střešní výlez 600/600 mm"</t>
  </si>
  <si>
    <t>(0,600*2+0,600*2)*0,330</t>
  </si>
  <si>
    <t>265</t>
  </si>
  <si>
    <t>764511602</t>
  </si>
  <si>
    <t>Žlab podokapní půlkruhový z Pz s povrchovou úpravou rš 330 mm</t>
  </si>
  <si>
    <t>1241014455</t>
  </si>
  <si>
    <t>3,600</t>
  </si>
  <si>
    <t>266</t>
  </si>
  <si>
    <t>764511642</t>
  </si>
  <si>
    <t>Kotlík oválný (trychtýřový) pro podokapní žlaby z Pz s povrchovou úpravou 330/100 mm</t>
  </si>
  <si>
    <t>-1905733010</t>
  </si>
  <si>
    <t>267</t>
  </si>
  <si>
    <t>764518622</t>
  </si>
  <si>
    <t>Svody kruhové včetně objímek, kolen, odskoků z Pz s povrchovou úpravou průměru 100 mm</t>
  </si>
  <si>
    <t>-250057596</t>
  </si>
  <si>
    <t>(0,250+0,625+6,225)</t>
  </si>
  <si>
    <t>(0,250+0,625+8,005)</t>
  </si>
  <si>
    <t>0,250+0,625+1,700</t>
  </si>
  <si>
    <t>268</t>
  </si>
  <si>
    <t>998764102</t>
  </si>
  <si>
    <t>Přesun hmot tonážní pro konstrukce klempířské v objektech v do 12 m</t>
  </si>
  <si>
    <t>1451859551</t>
  </si>
  <si>
    <t>269</t>
  </si>
  <si>
    <t>998764181</t>
  </si>
  <si>
    <t>Příplatek k přesunu hmot tonážní 764 prováděný bez použití mechanizace</t>
  </si>
  <si>
    <t>2001050335</t>
  </si>
  <si>
    <t>765</t>
  </si>
  <si>
    <t xml:space="preserve"> Krytina skládaná</t>
  </si>
  <si>
    <t>270</t>
  </si>
  <si>
    <t>765113016</t>
  </si>
  <si>
    <t>Krytina keramická drážková maloformátová engobovaná sklonu do 30° na sucho</t>
  </si>
  <si>
    <t>-1305101384</t>
  </si>
  <si>
    <t>Poznámka k položce:
Referenční výrobek : Bramac Turmalín (povrchová úprava engoba, barva antracit).</t>
  </si>
  <si>
    <t>271</t>
  </si>
  <si>
    <t>765113121</t>
  </si>
  <si>
    <t>Krytina keramická okapová hrana s větrací mřížkou jednoduchou</t>
  </si>
  <si>
    <t>1605443396</t>
  </si>
  <si>
    <t>13,520*2</t>
  </si>
  <si>
    <t>272</t>
  </si>
  <si>
    <t>765113322</t>
  </si>
  <si>
    <t>Krytina keramická drážková hřeben z hřebenáčů engobovaných na sucho s větracím pásem s kartáčem</t>
  </si>
  <si>
    <t>-1286980550</t>
  </si>
  <si>
    <t>13,520</t>
  </si>
  <si>
    <t>273</t>
  </si>
  <si>
    <t>765113556</t>
  </si>
  <si>
    <t>Krytina keramická drážková štítová hrana z maloformátových okrajových tašek engobovaných na sucho</t>
  </si>
  <si>
    <t>-557965891</t>
  </si>
  <si>
    <t>4,400*4</t>
  </si>
  <si>
    <t>274</t>
  </si>
  <si>
    <t>765113711</t>
  </si>
  <si>
    <t>Krytina keramická lemování prostupů těsnicím pásem plochy jednotlivě do 0,25 m2</t>
  </si>
  <si>
    <t>-1308464426</t>
  </si>
  <si>
    <t>"odvětrání kanalizace"</t>
  </si>
  <si>
    <t>1,000*4</t>
  </si>
  <si>
    <t>275</t>
  </si>
  <si>
    <t>765113712</t>
  </si>
  <si>
    <t>Krytina keramická lemování prostupů těsnicím pásem plochy jednotlivě do 0,5 m2</t>
  </si>
  <si>
    <t>180246439</t>
  </si>
  <si>
    <t>"ozn. O5 - Revizní střešní výlez 600/600 mm"</t>
  </si>
  <si>
    <t>276</t>
  </si>
  <si>
    <t>765113911</t>
  </si>
  <si>
    <t>Příplatek ke krytině keramické za sklon přes 30° do 40°</t>
  </si>
  <si>
    <t>-297915266</t>
  </si>
  <si>
    <t>277</t>
  </si>
  <si>
    <t>765115121</t>
  </si>
  <si>
    <t>Montáž ukončení hřebenáče pro keramickou krytinu</t>
  </si>
  <si>
    <t>113195931</t>
  </si>
  <si>
    <t>278</t>
  </si>
  <si>
    <t>596608560.1</t>
  </si>
  <si>
    <t>ukončení hřebenáče spodní k hřebenáči, engoba</t>
  </si>
  <si>
    <t>1875778837</t>
  </si>
  <si>
    <t>279</t>
  </si>
  <si>
    <t>765115202</t>
  </si>
  <si>
    <t>Montáž nástavce pro odvětrání kanalizace pro keramickou krytinu</t>
  </si>
  <si>
    <t>-1254156188</t>
  </si>
  <si>
    <t>280</t>
  </si>
  <si>
    <t>596606440</t>
  </si>
  <si>
    <t>taška prostupová odvětrání podle typu tašky, engoba</t>
  </si>
  <si>
    <t>-1923257759</t>
  </si>
  <si>
    <t>281</t>
  </si>
  <si>
    <t>596602120</t>
  </si>
  <si>
    <t>nástavec pro odvětrání kanalizace k taškám Hranice,Šlapanice,Stod, Blížejov</t>
  </si>
  <si>
    <t>-1177507161</t>
  </si>
  <si>
    <t>282</t>
  </si>
  <si>
    <t>765115251</t>
  </si>
  <si>
    <t>Montáž držáku hromosvodu na tašku keramické krytiny</t>
  </si>
  <si>
    <t>1040473199</t>
  </si>
  <si>
    <t>283</t>
  </si>
  <si>
    <t>596606530</t>
  </si>
  <si>
    <t>držák hromosvodu - posuvná taška Stodo 12</t>
  </si>
  <si>
    <t>-758570524</t>
  </si>
  <si>
    <t>284</t>
  </si>
  <si>
    <t>765115252</t>
  </si>
  <si>
    <t>Montáž držáku hromosvodu na hřeben keramické krytiny</t>
  </si>
  <si>
    <t>1160962530</t>
  </si>
  <si>
    <t>285</t>
  </si>
  <si>
    <t>596606540</t>
  </si>
  <si>
    <t>držák hromosvodu - hřebenáč č. 2</t>
  </si>
  <si>
    <t>-1727171642</t>
  </si>
  <si>
    <t>286</t>
  </si>
  <si>
    <t>765115302</t>
  </si>
  <si>
    <t>Montáž střešního výlezu plochy jednotlivě přes 0,25 m2 pro keramickou krytinu</t>
  </si>
  <si>
    <t>1641521586</t>
  </si>
  <si>
    <t>287</t>
  </si>
  <si>
    <t>553510660.1</t>
  </si>
  <si>
    <t>výlezové okno , 600x600 mm</t>
  </si>
  <si>
    <t>-628890455</t>
  </si>
  <si>
    <t>288</t>
  </si>
  <si>
    <t>765115401</t>
  </si>
  <si>
    <t>Montáž protisněhového háku pro keramickou krytinu</t>
  </si>
  <si>
    <t>-1084640463</t>
  </si>
  <si>
    <t>"D10 - Střešní konstrukce.pdf"</t>
  </si>
  <si>
    <t>"cca. 3 ks/m2"</t>
  </si>
  <si>
    <t>115,000*3</t>
  </si>
  <si>
    <t>289</t>
  </si>
  <si>
    <t>596602490.1</t>
  </si>
  <si>
    <t xml:space="preserve">hák protisněhový </t>
  </si>
  <si>
    <t>-1843378620</t>
  </si>
  <si>
    <t>290</t>
  </si>
  <si>
    <t>765131801</t>
  </si>
  <si>
    <t>Demontáž vláknocementové skládané krytiny sklonu do 30° do suti</t>
  </si>
  <si>
    <t>648417667</t>
  </si>
  <si>
    <t>291</t>
  </si>
  <si>
    <t>765131821</t>
  </si>
  <si>
    <t>Demontáž hřebene nebo nároží z hřebenáčů vláknocementové skládané krytiny sklonu do 30° do suti</t>
  </si>
  <si>
    <t>95276032</t>
  </si>
  <si>
    <t>292</t>
  </si>
  <si>
    <t>765131841</t>
  </si>
  <si>
    <t>Příplatek k cenám demontáže skládané vláknocementové krytiny za sklon přes 30°</t>
  </si>
  <si>
    <t>604284533</t>
  </si>
  <si>
    <t>293</t>
  </si>
  <si>
    <t>765131845</t>
  </si>
  <si>
    <t>Příplatek k cenám demontáže hřebene nebo nároží skládané vláknocementové krytiny za sklon přes 30°</t>
  </si>
  <si>
    <t>1840329907</t>
  </si>
  <si>
    <t>294</t>
  </si>
  <si>
    <t>765192001</t>
  </si>
  <si>
    <t>Nouzové (provizorní) zakrytí střechy plachtou</t>
  </si>
  <si>
    <t>2104666249</t>
  </si>
  <si>
    <t>295</t>
  </si>
  <si>
    <t>998765102</t>
  </si>
  <si>
    <t>Přesun hmot tonážní pro krytiny skládané v objektech v do 12 m</t>
  </si>
  <si>
    <t>-192834082</t>
  </si>
  <si>
    <t>296</t>
  </si>
  <si>
    <t>998765181</t>
  </si>
  <si>
    <t>Příplatek k přesunu hmot tonážní 765 prováděný bez použití mechanizace</t>
  </si>
  <si>
    <t>1032424896</t>
  </si>
  <si>
    <t>766</t>
  </si>
  <si>
    <t xml:space="preserve"> Konstrukce truhlářské</t>
  </si>
  <si>
    <t>297</t>
  </si>
  <si>
    <t>766311811.1</t>
  </si>
  <si>
    <t>Demontáž dřevěného zábradlí vnějšího</t>
  </si>
  <si>
    <t>1402723869</t>
  </si>
  <si>
    <t>"předložené schody u štítu"</t>
  </si>
  <si>
    <t>0,970*2</t>
  </si>
  <si>
    <t>298</t>
  </si>
  <si>
    <t>766622131</t>
  </si>
  <si>
    <t>Montáž plastových oken plochy přes 1 m2 otevíravých výšky do 1,5 m s rámem do zdiva</t>
  </si>
  <si>
    <t>301991094</t>
  </si>
  <si>
    <t>299</t>
  </si>
  <si>
    <t>766622216</t>
  </si>
  <si>
    <t>Montáž plastových oken plochy do 1 m2 otevíravých s rámem do zdiva</t>
  </si>
  <si>
    <t>-1510751691</t>
  </si>
  <si>
    <t>"okno 500/240 mm" 3,000</t>
  </si>
  <si>
    <t>"okno 600/450 mm" 1,000</t>
  </si>
  <si>
    <t>"okno 450/860 mm" 4,000</t>
  </si>
  <si>
    <t>300</t>
  </si>
  <si>
    <t>611283.01</t>
  </si>
  <si>
    <t>okno plastové 1kř 500/240 mm, výklopné, barva ext. tmavě hnědá, int. bílá , izolační dvojsklo</t>
  </si>
  <si>
    <t>-1268638729</t>
  </si>
  <si>
    <t>301</t>
  </si>
  <si>
    <t>611283.02</t>
  </si>
  <si>
    <t>okno plastové 1kř 600/450 mm, otvíravé, výklopné, barva ext. tmavě hnědá, int. bílá , izolační dvojsklo</t>
  </si>
  <si>
    <t>-2039027986</t>
  </si>
  <si>
    <t>302</t>
  </si>
  <si>
    <t>611283.03</t>
  </si>
  <si>
    <t>okno plastové 2kř 850/1450 mm, otvíravé, výklopné, barva ext. tmavě hnědá, int. bílá , izolační dvojsklo</t>
  </si>
  <si>
    <t>1249783527</t>
  </si>
  <si>
    <t>303</t>
  </si>
  <si>
    <t>611283.04</t>
  </si>
  <si>
    <t>okno plastové 2kř 1550/1300 mm, otvíravé, výklopné, barva ext. tmavě hnědá, int. bílá , izolační dvojsklo</t>
  </si>
  <si>
    <t>-220623789</t>
  </si>
  <si>
    <t>304</t>
  </si>
  <si>
    <t>611283.05</t>
  </si>
  <si>
    <t>okno plastové 2kř 850/1300 mm, otvíravé, výklopné, barva ext. tmavě hnědá, int. bílá , izolační dvojsklo</t>
  </si>
  <si>
    <t>-1412336984</t>
  </si>
  <si>
    <t>305</t>
  </si>
  <si>
    <t>611283.06</t>
  </si>
  <si>
    <t>okno plastové 2kř 900/1290 mm, otvíravé, výklopné, barva ext. tmavě hnědá, int. bílá , izolační dvojsklo</t>
  </si>
  <si>
    <t>-781087970</t>
  </si>
  <si>
    <t>306</t>
  </si>
  <si>
    <t>611283.07</t>
  </si>
  <si>
    <t>okno plastové 2kř 1510/1290 mm, otvíravé, výklopné, barva ext. tmavě hnědá, int. bílá , izolační dvojsklo</t>
  </si>
  <si>
    <t>-180926880</t>
  </si>
  <si>
    <t>307</t>
  </si>
  <si>
    <t>611283.08</t>
  </si>
  <si>
    <t>okno plastové 1kř 450/860 mm, otvíravé, výklopné, barva ext. tmavě hnědá, int. bílá , izolační dvojsklo</t>
  </si>
  <si>
    <t>903565443</t>
  </si>
  <si>
    <t>308</t>
  </si>
  <si>
    <t>766629214</t>
  </si>
  <si>
    <t>Příplatek k montáži oken rovné ostění připojovací spára do 15 mm - páska</t>
  </si>
  <si>
    <t>404272209</t>
  </si>
  <si>
    <t>"okno 500/240 mm" (0,500*2+0,240*2)*3</t>
  </si>
  <si>
    <t>"okno 600/450 mm" (0,600*2+0,450*2)*1</t>
  </si>
  <si>
    <t>"okno 850/1450 mm" (0,850*2+1,450*2)*4</t>
  </si>
  <si>
    <t>"okno 1550/1300 mm" (1,550*2+1,300*2)*3</t>
  </si>
  <si>
    <t>"okno 850/1300 mm" (0,850*2+1,300*2)*4</t>
  </si>
  <si>
    <t>"okno 900/1290 mm" (0,900*2+1,290*2)*1</t>
  </si>
  <si>
    <t>"okno 1510/1290 mm" (1,510*2+1,290*2)*2</t>
  </si>
  <si>
    <t>"okno 450/860 mm" (0,450*2+0,860*2)*4</t>
  </si>
  <si>
    <t>309</t>
  </si>
  <si>
    <t>766660411</t>
  </si>
  <si>
    <t>Montáž vchodových dveří 1křídlových bez nadsvětlíku do zdiva</t>
  </si>
  <si>
    <t>1157997346</t>
  </si>
  <si>
    <t>"dveře 900/1600-1730 mm" 1,000</t>
  </si>
  <si>
    <t>"dveře 970/1670-1820 mm" 1,000</t>
  </si>
  <si>
    <t>"dveře 900/1700 mm" 1,000</t>
  </si>
  <si>
    <t>310</t>
  </si>
  <si>
    <t>61162..01</t>
  </si>
  <si>
    <t>dveře vchodové dřevěné 1kř. 900/1600-1730 mm včetně rámu, kování a povrchové úpravy, atypický výrobek</t>
  </si>
  <si>
    <t>354962298</t>
  </si>
  <si>
    <t>311</t>
  </si>
  <si>
    <t>61162..02</t>
  </si>
  <si>
    <t>dveře vchodové dřevěné 1kř. 90/1670-1820 mm včetně rámu, kování a povrchové úpravy, atypický výrobek</t>
  </si>
  <si>
    <t>882763045</t>
  </si>
  <si>
    <t>312</t>
  </si>
  <si>
    <t>61162..03</t>
  </si>
  <si>
    <t>dveře vchodové dřevěné 1kř. 90/1700 mm včetně rámu, kování a povrchové úpravy, atypický výrobek</t>
  </si>
  <si>
    <t>1567150771</t>
  </si>
  <si>
    <t>313</t>
  </si>
  <si>
    <t>998766102</t>
  </si>
  <si>
    <t>Přesun hmot tonážní pro konstrukce truhlářské v objektech v do 12 m</t>
  </si>
  <si>
    <t>531717733</t>
  </si>
  <si>
    <t>314</t>
  </si>
  <si>
    <t>998766181</t>
  </si>
  <si>
    <t>Příplatek k přesunu hmot tonážní 766 prováděný bez použití mechanizace</t>
  </si>
  <si>
    <t>-845916439</t>
  </si>
  <si>
    <t>767</t>
  </si>
  <si>
    <t xml:space="preserve"> Konstrukce zámečnické</t>
  </si>
  <si>
    <t>315</t>
  </si>
  <si>
    <t>767161111</t>
  </si>
  <si>
    <t>Montáž zábradlí rovného z trubek do zdi hmotnosti do 20 kg</t>
  </si>
  <si>
    <t>584678546</t>
  </si>
  <si>
    <t>"ozn. Z/2"</t>
  </si>
  <si>
    <t>3,270+5,625+3,270</t>
  </si>
  <si>
    <t>Mezisoučet - Z/2</t>
  </si>
  <si>
    <t>"ozn. Z/1"</t>
  </si>
  <si>
    <t>1,896+2,075</t>
  </si>
  <si>
    <t>Mezisoučet - Z/1</t>
  </si>
  <si>
    <t>316</t>
  </si>
  <si>
    <t>553ZÁ..Z/1</t>
  </si>
  <si>
    <t>zábradlí ocelové ozn. Z/1 z trubek s tyčovou výplní výšky 926 mm</t>
  </si>
  <si>
    <t>1598585967</t>
  </si>
  <si>
    <t>317</t>
  </si>
  <si>
    <t>553ZÁ..Z/2</t>
  </si>
  <si>
    <t>zábradlí ocelové ozn. Z/2 z trubek a tyčovou výplní výšky 926 mm,</t>
  </si>
  <si>
    <t>-1684621795</t>
  </si>
  <si>
    <t>318</t>
  </si>
  <si>
    <t>767161813</t>
  </si>
  <si>
    <t>Demontáž zábradlí rovného nerozebíratelného hmotnosti 1m zábradlí do 20 kg</t>
  </si>
  <si>
    <t>-1315275132</t>
  </si>
  <si>
    <t>"původní zábradlí"</t>
  </si>
  <si>
    <t>(3,276+5,625+3,270)+(1,895+2,073)</t>
  </si>
  <si>
    <t>319</t>
  </si>
  <si>
    <t>767161823</t>
  </si>
  <si>
    <t>Demontáž zábradlí schodišťového nerozebíratelného hmotnosti 1m zábradlí do 20 kg</t>
  </si>
  <si>
    <t>-2101508016</t>
  </si>
  <si>
    <t>"původní zábradlí u vstupu do 1.PP"</t>
  </si>
  <si>
    <t>0,863*2</t>
  </si>
  <si>
    <t>320</t>
  </si>
  <si>
    <t>767161851</t>
  </si>
  <si>
    <t>Demontáž madel schodišťových</t>
  </si>
  <si>
    <t>-1338050637</t>
  </si>
  <si>
    <t>321</t>
  </si>
  <si>
    <t>767165111</t>
  </si>
  <si>
    <t>Montáž zábradlí rovného madla z trubek nebo tenkostěnných profilů šroubovaného</t>
  </si>
  <si>
    <t>-1533124926</t>
  </si>
  <si>
    <t>"schodišťové madlo"</t>
  </si>
  <si>
    <t>322</t>
  </si>
  <si>
    <t>553ZÁ..Z/4</t>
  </si>
  <si>
    <t>madlo schodišťové trubka včetně úchytů</t>
  </si>
  <si>
    <t>-2016579481</t>
  </si>
  <si>
    <t>323</t>
  </si>
  <si>
    <t>767220120</t>
  </si>
  <si>
    <t>Montáž zábradlí schodišťového hmotnosti do 25 kg z trubek do zdi</t>
  </si>
  <si>
    <t>-1944570239</t>
  </si>
  <si>
    <t>"ozn. Z/3"</t>
  </si>
  <si>
    <t>324</t>
  </si>
  <si>
    <t>553ZÁ..Z/3</t>
  </si>
  <si>
    <t>zábradlí ocelové ozn. Z/3 z trubek s tyčovou výplní výšky 926 mm</t>
  </si>
  <si>
    <t>-1508829079</t>
  </si>
  <si>
    <t>325</t>
  </si>
  <si>
    <t>767220191</t>
  </si>
  <si>
    <t>Příplatek k montáži zábradlí z trubek za vytvoření ohybu</t>
  </si>
  <si>
    <t>727532734</t>
  </si>
  <si>
    <t>"ozn. Z/1" 1,000</t>
  </si>
  <si>
    <t>"ozn. Z/2" 2,000</t>
  </si>
  <si>
    <t>"madlo schodiště" 1,000</t>
  </si>
  <si>
    <t>326</t>
  </si>
  <si>
    <t>767510111</t>
  </si>
  <si>
    <t>Montáž osazení kanálového krytu</t>
  </si>
  <si>
    <t>1432513870</t>
  </si>
  <si>
    <t>"Z/4"</t>
  </si>
  <si>
    <t>(1,000*1,240)*24,000</t>
  </si>
  <si>
    <t>(1,000*2+1,240*2)*3,770</t>
  </si>
  <si>
    <t>327</t>
  </si>
  <si>
    <t>553KK..01</t>
  </si>
  <si>
    <t xml:space="preserve">poklop ozn. Z/4 2kř. 1000/1240 mm z ocelového plechu včetně rámu, povrchová úprava RAL </t>
  </si>
  <si>
    <t>-169080257</t>
  </si>
  <si>
    <t>328</t>
  </si>
  <si>
    <t>767510192</t>
  </si>
  <si>
    <t>Příplatek za zhotovení rohu kanálového krytu</t>
  </si>
  <si>
    <t>-843569830</t>
  </si>
  <si>
    <t>329</t>
  </si>
  <si>
    <t>767640111</t>
  </si>
  <si>
    <t>Montáž dveří ocelových vchodových jednokřídlových bez nadsvětlíku</t>
  </si>
  <si>
    <t>374507055</t>
  </si>
  <si>
    <t>"dveře 850/1970 mm" 1,000</t>
  </si>
  <si>
    <t>"dveře 900/1970 mm" 2,000</t>
  </si>
  <si>
    <t>330</t>
  </si>
  <si>
    <t>553412460</t>
  </si>
  <si>
    <t>dveře hliníkové vchodové jednokřídlové 900 x 2000 mm</t>
  </si>
  <si>
    <t>734313720</t>
  </si>
  <si>
    <t>331</t>
  </si>
  <si>
    <t>553412460.1</t>
  </si>
  <si>
    <t>dveře hliníkové vchodové jednokřídlové 850 x 2000 mm</t>
  </si>
  <si>
    <t>-538104178</t>
  </si>
  <si>
    <t>332</t>
  </si>
  <si>
    <t>767812611</t>
  </si>
  <si>
    <t>Montáž markýz fasádních 2000 mm</t>
  </si>
  <si>
    <t>1914858114</t>
  </si>
  <si>
    <t>"dl. 1200 mm"</t>
  </si>
  <si>
    <t>333</t>
  </si>
  <si>
    <t>553465570.1</t>
  </si>
  <si>
    <t>markýza fasádní VSG sklo v nerez liště</t>
  </si>
  <si>
    <t>-188697461</t>
  </si>
  <si>
    <t>334</t>
  </si>
  <si>
    <t>767812613</t>
  </si>
  <si>
    <t>Montáž markýz fasádních 5000 mm</t>
  </si>
  <si>
    <t>-690069884</t>
  </si>
  <si>
    <t>"dl. 4400 mm"</t>
  </si>
  <si>
    <t>335</t>
  </si>
  <si>
    <t>-1741018670</t>
  </si>
  <si>
    <t>336</t>
  </si>
  <si>
    <t>767881144.1</t>
  </si>
  <si>
    <t>Montáž bodů záchytného systému do dřevěných profilů</t>
  </si>
  <si>
    <t>291836040</t>
  </si>
  <si>
    <t>3,000</t>
  </si>
  <si>
    <t>337</t>
  </si>
  <si>
    <t>553K.B.01</t>
  </si>
  <si>
    <t xml:space="preserve">kotvící bod pro dřevěné konstrukce nerez s okem </t>
  </si>
  <si>
    <t>1612966836</t>
  </si>
  <si>
    <t>Poznámka k položce:
Referenční výrobek : např. TOPSAFE apod.</t>
  </si>
  <si>
    <t>338</t>
  </si>
  <si>
    <t>767996801</t>
  </si>
  <si>
    <t>Demontáž atypických zámečnických konstrukcí rozebráním hmotnosti jednotlivých dílů do 50 kg</t>
  </si>
  <si>
    <t>-174857969</t>
  </si>
  <si>
    <t>"wc - sklopné madlo k wc pro ZTP"</t>
  </si>
  <si>
    <t>5,000</t>
  </si>
  <si>
    <t>"markýza nad vstup. dveřmi rozm.: 1000/500 mm"</t>
  </si>
  <si>
    <t>25,000</t>
  </si>
  <si>
    <t>339</t>
  </si>
  <si>
    <t>998767102</t>
  </si>
  <si>
    <t>Přesun hmot tonážní pro zámečnické konstrukce v objektech v do 12 m</t>
  </si>
  <si>
    <t>1309820405</t>
  </si>
  <si>
    <t>340</t>
  </si>
  <si>
    <t>998767181</t>
  </si>
  <si>
    <t>Příplatek k přesunu hmot tonážní 767 prováděný bez použití mechanizace</t>
  </si>
  <si>
    <t>898334038</t>
  </si>
  <si>
    <t>771</t>
  </si>
  <si>
    <t xml:space="preserve"> Podlahy z dlaždic</t>
  </si>
  <si>
    <t>341</t>
  </si>
  <si>
    <t>771571810</t>
  </si>
  <si>
    <t>Demontáž podlah z dlaždic keramických kladených do malty</t>
  </si>
  <si>
    <t>344123825</t>
  </si>
  <si>
    <t>342</t>
  </si>
  <si>
    <t>771574312</t>
  </si>
  <si>
    <t>Montáž podlah keramických režných hladkých lepených rychletuhnoucím flexi lepidlem do 12 ks/ m2</t>
  </si>
  <si>
    <t>1013843721</t>
  </si>
  <si>
    <t>343</t>
  </si>
  <si>
    <t>597614080</t>
  </si>
  <si>
    <t>dlaždice keramické slinuté neglazované mrazuvzdorné TAURUS Color Light Grey S 29,8 x 29,8 x 0,9 cm</t>
  </si>
  <si>
    <t>-1590043075</t>
  </si>
  <si>
    <t>344</t>
  </si>
  <si>
    <t>771579196</t>
  </si>
  <si>
    <t>Příplatek k montáž podlah keramických za spárování tmelem dvousložkovým</t>
  </si>
  <si>
    <t>1718623064</t>
  </si>
  <si>
    <t>345</t>
  </si>
  <si>
    <t>771591111</t>
  </si>
  <si>
    <t>Podlahy penetrace podkladu</t>
  </si>
  <si>
    <t>-461110868</t>
  </si>
  <si>
    <t>346</t>
  </si>
  <si>
    <t>771591185</t>
  </si>
  <si>
    <t>Podlahy řezání keramických dlaždic rovné</t>
  </si>
  <si>
    <t>-1090660181</t>
  </si>
  <si>
    <t>347</t>
  </si>
  <si>
    <t>771591237</t>
  </si>
  <si>
    <t>Montáž kontaktní izolace ve spojení s dlažbou celoplošně lepená v páscích</t>
  </si>
  <si>
    <t>671776202</t>
  </si>
  <si>
    <t>2,740*2+2,570*2</t>
  </si>
  <si>
    <t>348</t>
  </si>
  <si>
    <t>590542230</t>
  </si>
  <si>
    <t>páska izolační Schlüter- KERDI-FLEX 125 / 30 role 30 m</t>
  </si>
  <si>
    <t>892050116</t>
  </si>
  <si>
    <t>349</t>
  </si>
  <si>
    <t>771591247</t>
  </si>
  <si>
    <t>Montáž kontaktní izolace ve spojení s dlažbou z přířezů</t>
  </si>
  <si>
    <t>-994577449</t>
  </si>
  <si>
    <t>350</t>
  </si>
  <si>
    <t>590542420</t>
  </si>
  <si>
    <t>přířez - vnitřní kouty Schlüter-KERDI-KERECK, KERECK 5 I, tl. 0,1 mm</t>
  </si>
  <si>
    <t>-690010101</t>
  </si>
  <si>
    <t>351</t>
  </si>
  <si>
    <t>771990111</t>
  </si>
  <si>
    <t>Vyrovnání podkladu samonivelační stěrkou tl 4 mm pevnosti 15 Mpa</t>
  </si>
  <si>
    <t>-539753027</t>
  </si>
  <si>
    <t>352</t>
  </si>
  <si>
    <t>771990191</t>
  </si>
  <si>
    <t>Příplatek k vyrovnání podkladu dlažby samonivelační stěrkou pevnosti 15 Mpa ZKD 1 mm tloušťky</t>
  </si>
  <si>
    <t>124742857</t>
  </si>
  <si>
    <t>353</t>
  </si>
  <si>
    <t>998771101</t>
  </si>
  <si>
    <t>Přesun hmot tonážní pro podlahy z dlaždic v objektech v do 6 m</t>
  </si>
  <si>
    <t>-1942721278</t>
  </si>
  <si>
    <t>354</t>
  </si>
  <si>
    <t>998771181</t>
  </si>
  <si>
    <t>Příplatek k přesunu hmot tonážní 771 prováděný bez použití mechanizace</t>
  </si>
  <si>
    <t>484140092</t>
  </si>
  <si>
    <t>777</t>
  </si>
  <si>
    <t xml:space="preserve"> Podlahy lité</t>
  </si>
  <si>
    <t>355</t>
  </si>
  <si>
    <t>777111111</t>
  </si>
  <si>
    <t>Vysátí podkladu před provedením lité podlahy</t>
  </si>
  <si>
    <t>1417308718</t>
  </si>
  <si>
    <t>"střecha wc - kamenný koberec"</t>
  </si>
  <si>
    <t>5,900*3,420</t>
  </si>
  <si>
    <t>356</t>
  </si>
  <si>
    <t>777131105</t>
  </si>
  <si>
    <t>Penetrační epoxidový nátěr podlahy na podklad z čerstvého betonu</t>
  </si>
  <si>
    <t>-126181277</t>
  </si>
  <si>
    <t>357</t>
  </si>
  <si>
    <t>777211011</t>
  </si>
  <si>
    <t>Podlahy z epoxidové pryskyřice a oblázků křemičitých frakce 2 až 5 mm tl 10 mm</t>
  </si>
  <si>
    <t>1597624098</t>
  </si>
  <si>
    <t>358</t>
  </si>
  <si>
    <t>777211711</t>
  </si>
  <si>
    <t>Plnící tmel pro vytvoření nepropustného povrchu</t>
  </si>
  <si>
    <t>1167895638</t>
  </si>
  <si>
    <t>359</t>
  </si>
  <si>
    <t>998777101</t>
  </si>
  <si>
    <t>Přesun hmot tonážní pro podlahy lité v objektech v do 6 m</t>
  </si>
  <si>
    <t>-294322158</t>
  </si>
  <si>
    <t>360</t>
  </si>
  <si>
    <t>998777181</t>
  </si>
  <si>
    <t>Příplatek k přesunu hmot tonážní 777 prováděný bez použití mechanizace</t>
  </si>
  <si>
    <t>1247161041</t>
  </si>
  <si>
    <t>781</t>
  </si>
  <si>
    <t xml:space="preserve"> Dokončovací práce</t>
  </si>
  <si>
    <t>361</t>
  </si>
  <si>
    <t>781411810</t>
  </si>
  <si>
    <t>Demontáž obkladů z obkladaček pórovinových kladených do malty</t>
  </si>
  <si>
    <t>-412371942</t>
  </si>
  <si>
    <t>362</t>
  </si>
  <si>
    <t>781474154</t>
  </si>
  <si>
    <t>Montáž obkladů vnitřních keramických velkoformátových do 6 ks/m2 lepených flexibilním lepidlem</t>
  </si>
  <si>
    <t>853911925</t>
  </si>
  <si>
    <t>363</t>
  </si>
  <si>
    <t>597613080.1</t>
  </si>
  <si>
    <t xml:space="preserve">obkladačky keramické RAKO - (barevné) 29,5 x 59,5 x 0,7 cm I. j.  (cen.skup. 78)</t>
  </si>
  <si>
    <t>254056842</t>
  </si>
  <si>
    <t>364</t>
  </si>
  <si>
    <t>781479196</t>
  </si>
  <si>
    <t>Příplatek k montáži obkladů vnitřních keramických hladkých za spárování tmelem dvousložkovým</t>
  </si>
  <si>
    <t>-1177928949</t>
  </si>
  <si>
    <t>365</t>
  </si>
  <si>
    <t>781494111</t>
  </si>
  <si>
    <t>Plastové profily rohové lepené flexibilním lepidlem</t>
  </si>
  <si>
    <t>1414962054</t>
  </si>
  <si>
    <t>(0,600+0,450*2)+(0,970+1,700*2)</t>
  </si>
  <si>
    <t>366</t>
  </si>
  <si>
    <t>781495111</t>
  </si>
  <si>
    <t>Penetrace podkladu vnitřních obkladů</t>
  </si>
  <si>
    <t>20016308</t>
  </si>
  <si>
    <t>367</t>
  </si>
  <si>
    <t>781495169</t>
  </si>
  <si>
    <t>Provedení izolace u dilatační spáry koutové</t>
  </si>
  <si>
    <t>-1921391880</t>
  </si>
  <si>
    <t>2,740*2+2,570*2-0,900+0,100*2</t>
  </si>
  <si>
    <t>368</t>
  </si>
  <si>
    <t>781495185</t>
  </si>
  <si>
    <t>Řezání rovné keramických obkládaček</t>
  </si>
  <si>
    <t>119876890</t>
  </si>
  <si>
    <t>369</t>
  </si>
  <si>
    <t>998781101</t>
  </si>
  <si>
    <t>Přesun hmot tonážní pro obklady keramické v objektech v do 6 m</t>
  </si>
  <si>
    <t>-1590364456</t>
  </si>
  <si>
    <t>370</t>
  </si>
  <si>
    <t>998781181</t>
  </si>
  <si>
    <t>Příplatek k přesunu hmot tonážní 781 prováděný bez použití mechanizace</t>
  </si>
  <si>
    <t>1863652040</t>
  </si>
  <si>
    <t>783</t>
  </si>
  <si>
    <t>371</t>
  </si>
  <si>
    <t>783009421</t>
  </si>
  <si>
    <t>Bezpečnostní šrafování stěnových nebo podlahových hran</t>
  </si>
  <si>
    <t>-683172110</t>
  </si>
  <si>
    <t>"první a poslední schod"</t>
  </si>
  <si>
    <t>0,980*2</t>
  </si>
  <si>
    <t>372</t>
  </si>
  <si>
    <t>783101203</t>
  </si>
  <si>
    <t>Jemné obroušení podkladu truhlářských konstrukcí před provedením nátěru</t>
  </si>
  <si>
    <t>756104656</t>
  </si>
  <si>
    <t>(1,200*32)*(0,100*2+0,140*2)</t>
  </si>
  <si>
    <t>"palubky přesahu krovu"</t>
  </si>
  <si>
    <t>(11,920*2)*0,425*2</t>
  </si>
  <si>
    <t>(4,270*2)*0,890*2</t>
  </si>
  <si>
    <t>(4,270*2)*0,860*2</t>
  </si>
  <si>
    <t>373</t>
  </si>
  <si>
    <t>783101403</t>
  </si>
  <si>
    <t>Oprášení podkladu truhlářských konstrukcí před provedením nátěru</t>
  </si>
  <si>
    <t>-539195290</t>
  </si>
  <si>
    <t>374</t>
  </si>
  <si>
    <t>783113101</t>
  </si>
  <si>
    <t>Jednonásobný napouštěcí syntetický nátěr truhlářských konstrukcí</t>
  </si>
  <si>
    <t>-1831605509</t>
  </si>
  <si>
    <t>375</t>
  </si>
  <si>
    <t>783118101</t>
  </si>
  <si>
    <t>Lazurovací jednonásobný syntetický nátěr truhlářských konstrukcí</t>
  </si>
  <si>
    <t>1152438828</t>
  </si>
  <si>
    <t>"dvojnásobný nátěr"</t>
  </si>
  <si>
    <t>((1,200*32)*(0,100*2+0,140*2))*2</t>
  </si>
  <si>
    <t>(11,920*2)*0,425*2*2</t>
  </si>
  <si>
    <t>(4,270*2)*0,890*2*2</t>
  </si>
  <si>
    <t>(4,270*2)*0,860*2*2</t>
  </si>
  <si>
    <t>376</t>
  </si>
  <si>
    <t>783201201</t>
  </si>
  <si>
    <t>Obroušení tesařských konstrukcí před provedením nátěru</t>
  </si>
  <si>
    <t>1350578921</t>
  </si>
  <si>
    <t>377</t>
  </si>
  <si>
    <t>783201401</t>
  </si>
  <si>
    <t>Ometení tesařských konstrukcí před provedením nátěru</t>
  </si>
  <si>
    <t>203785636</t>
  </si>
  <si>
    <t>378</t>
  </si>
  <si>
    <t>783201403</t>
  </si>
  <si>
    <t>Oprášení tesařských konstrukcí před provedením nátěru</t>
  </si>
  <si>
    <t>-431319988</t>
  </si>
  <si>
    <t>379</t>
  </si>
  <si>
    <t>783213121</t>
  </si>
  <si>
    <t>Napouštěcí dvojnásobný syntetický fungicidní nátěr tesařských konstrukcí zabudovaných do konstrukce</t>
  </si>
  <si>
    <t>358442978</t>
  </si>
  <si>
    <t>Poznámka k položce:
Např. Lignofix Super apod.</t>
  </si>
  <si>
    <t>380</t>
  </si>
  <si>
    <t>783801403</t>
  </si>
  <si>
    <t>Oprášení omítek před provedením nátěru</t>
  </si>
  <si>
    <t>-159831810</t>
  </si>
  <si>
    <t>381</t>
  </si>
  <si>
    <t>783809225</t>
  </si>
  <si>
    <t>Montáž hladkých ozdobných prvků s převažujícím délkovým rozměrem výšky (šířky) do 200 mm na fasády</t>
  </si>
  <si>
    <t>-1532540600</t>
  </si>
  <si>
    <t>(12,840*2+7,320*2)*3</t>
  </si>
  <si>
    <t>382</t>
  </si>
  <si>
    <t>581249150</t>
  </si>
  <si>
    <t>římsy hladké, lišta štuková římsová 14,5 x 3,6 cm</t>
  </si>
  <si>
    <t>-1144436022</t>
  </si>
  <si>
    <t>383</t>
  </si>
  <si>
    <t>783823133</t>
  </si>
  <si>
    <t>Penetrační silikátový nátěr hladkých, tenkovrstvých zrnitých nebo štukových omítek</t>
  </si>
  <si>
    <t>673126500</t>
  </si>
  <si>
    <t>384</t>
  </si>
  <si>
    <t>783827423</t>
  </si>
  <si>
    <t>Krycí dvojnásobný silikátový nátěr omítek stupně členitosti 1 a 2</t>
  </si>
  <si>
    <t>207409258</t>
  </si>
  <si>
    <t>385</t>
  </si>
  <si>
    <t>783897603</t>
  </si>
  <si>
    <t>Příplatek k cenám dvojnásobného krycího nátěru omítek za provedení styku 2 barev</t>
  </si>
  <si>
    <t>1115200373</t>
  </si>
  <si>
    <t>386</t>
  </si>
  <si>
    <t>783897615</t>
  </si>
  <si>
    <t>Příplatek k cenám dvojnásobného krycího nátěru omítek za za barevné provedení v odstínu sytém</t>
  </si>
  <si>
    <t>-1840287938</t>
  </si>
  <si>
    <t>((12,840*2+7,320*2)*3)*2*0,150</t>
  </si>
  <si>
    <t>((0,850+1,600*2)*4)*0,150</t>
  </si>
  <si>
    <t>((1,550+1,450*2)*3)*0,150</t>
  </si>
  <si>
    <t>((0,850*2+1,600*2)*4)*0,150</t>
  </si>
  <si>
    <t>((0,900*2+1,590*2)*1)*0,150</t>
  </si>
  <si>
    <t>((1,510*2+1,590*2)*2)*0,150</t>
  </si>
  <si>
    <t>784</t>
  </si>
  <si>
    <t>387</t>
  </si>
  <si>
    <t>784111001</t>
  </si>
  <si>
    <t>Oprášení (ometení ) podkladu v místnostech výšky do 3,80 m</t>
  </si>
  <si>
    <t>-893863245</t>
  </si>
  <si>
    <t>388</t>
  </si>
  <si>
    <t>784121001</t>
  </si>
  <si>
    <t>Oškrabání malby v mísnostech výšky do 3,80 m</t>
  </si>
  <si>
    <t>-946134098</t>
  </si>
  <si>
    <t>389</t>
  </si>
  <si>
    <t>784121011</t>
  </si>
  <si>
    <t>Rozmývání podkladu po oškrabání malby v místnostech výšky do 3,80 m</t>
  </si>
  <si>
    <t>-1547244274</t>
  </si>
  <si>
    <t>390</t>
  </si>
  <si>
    <t>784161001</t>
  </si>
  <si>
    <t>Tmelení spar a rohů šířky do 3 mm akrylátovým tmelem v místnostech výšky do 3,80 m</t>
  </si>
  <si>
    <t>-1104778225</t>
  </si>
  <si>
    <t>391</t>
  </si>
  <si>
    <t>784171101</t>
  </si>
  <si>
    <t>Zakrytí vnitřních podlah včetně pozdějšího odkrytí</t>
  </si>
  <si>
    <t>-1180552481</t>
  </si>
  <si>
    <t>(11,620*2+6,100*2)*1,500*3</t>
  </si>
  <si>
    <t>392</t>
  </si>
  <si>
    <t>581248440</t>
  </si>
  <si>
    <t xml:space="preserve">fólie pro malířské potřeby zakrývací, PG 4021-20, 25µ,  4 x 5 m</t>
  </si>
  <si>
    <t>305894036</t>
  </si>
  <si>
    <t>393</t>
  </si>
  <si>
    <t>784171111</t>
  </si>
  <si>
    <t>Zakrytí vnitřních ploch stěn v místnostech výšky do 3,80 m</t>
  </si>
  <si>
    <t>-78401334</t>
  </si>
  <si>
    <t>394</t>
  </si>
  <si>
    <t>581248420</t>
  </si>
  <si>
    <t xml:space="preserve">fólie pro malířské potřeby zakrývací, PG 4020-20, 7µ,  4 x 5 m</t>
  </si>
  <si>
    <t>1978009350</t>
  </si>
  <si>
    <t>395</t>
  </si>
  <si>
    <t>784181101</t>
  </si>
  <si>
    <t>Základní akrylátová jednonásobná penetrace podkladu v místnostech výšky do 3,80m</t>
  </si>
  <si>
    <t>1815839064</t>
  </si>
  <si>
    <t>396</t>
  </si>
  <si>
    <t>784191003</t>
  </si>
  <si>
    <t>Čištění vnitřních ploch oken dvojitých nebo zdvojených po provedení malířských prací</t>
  </si>
  <si>
    <t>-1608199510</t>
  </si>
  <si>
    <t>397</t>
  </si>
  <si>
    <t>784191005</t>
  </si>
  <si>
    <t>Čištění vnitřních ploch dveří nebo vrat po provedení malířských prací</t>
  </si>
  <si>
    <t>-829452065</t>
  </si>
  <si>
    <t>398</t>
  </si>
  <si>
    <t>784191007</t>
  </si>
  <si>
    <t>Čištění vnitřních ploch podlah po provedení malířských prací</t>
  </si>
  <si>
    <t>172800908</t>
  </si>
  <si>
    <t>399</t>
  </si>
  <si>
    <t>784221101</t>
  </si>
  <si>
    <t xml:space="preserve">Dvojnásobné bílé malby  ze směsí za sucha dobře otěruvzdorných v místnostech do 3,80 m</t>
  </si>
  <si>
    <t>-2129737870</t>
  </si>
  <si>
    <t>786</t>
  </si>
  <si>
    <t>400</t>
  </si>
  <si>
    <t>786626121</t>
  </si>
  <si>
    <t>Montáž lamelové žaluzie vnitřní nebo do oken dvojitých kovových</t>
  </si>
  <si>
    <t>268367591</t>
  </si>
  <si>
    <t>401</t>
  </si>
  <si>
    <t>553462000</t>
  </si>
  <si>
    <t>žaluzie horizontální interiérové</t>
  </si>
  <si>
    <t>673654281</t>
  </si>
  <si>
    <t>402</t>
  </si>
  <si>
    <t>998786102</t>
  </si>
  <si>
    <t>Přesun hmot tonážní pro čalounické úpravy v objektech v do 12 m</t>
  </si>
  <si>
    <t>-1608994958</t>
  </si>
  <si>
    <t>403</t>
  </si>
  <si>
    <t>998786181</t>
  </si>
  <si>
    <t>Příplatek k přesunu hmot tonážní 786 prováděný bez použití mechanizace</t>
  </si>
  <si>
    <t>-1667089978</t>
  </si>
  <si>
    <t>787</t>
  </si>
  <si>
    <t>404</t>
  </si>
  <si>
    <t>787600801</t>
  </si>
  <si>
    <t>Vysklívání oken a dveří plochy do 1 m2 skla plochého</t>
  </si>
  <si>
    <t>2009565454</t>
  </si>
  <si>
    <t>405</t>
  </si>
  <si>
    <t>787600802</t>
  </si>
  <si>
    <t>Vysklívání oken a dveří plochy do 3 m2 skla plochého</t>
  </si>
  <si>
    <t>-1943892906</t>
  </si>
  <si>
    <t>406</t>
  </si>
  <si>
    <t>787911111</t>
  </si>
  <si>
    <t>Montáž bezpečnostní fólie na sklo</t>
  </si>
  <si>
    <t>1330010831</t>
  </si>
  <si>
    <t>"okno 850/1450 mm" (0,850*1,450)*3</t>
  </si>
  <si>
    <t>"okno 900/1300 mm" (0,900*1,300)*1</t>
  </si>
  <si>
    <t>"okno 1575/1300 mm" (1,575*1,300)*1</t>
  </si>
  <si>
    <t>"okno 1530/1300 mm" (1,530*1,300)*2</t>
  </si>
  <si>
    <t>407</t>
  </si>
  <si>
    <t>634790190</t>
  </si>
  <si>
    <t>fólie na sklo ochranné a bezpečnostní, SCX, čirá, 82%, role 1,524 m</t>
  </si>
  <si>
    <t>-1096953438</t>
  </si>
  <si>
    <t>408</t>
  </si>
  <si>
    <t>998787102</t>
  </si>
  <si>
    <t>Přesun hmot tonážní pro zasklívání v objektech v do 12 m</t>
  </si>
  <si>
    <t>301806798</t>
  </si>
  <si>
    <t>409</t>
  </si>
  <si>
    <t>998787181</t>
  </si>
  <si>
    <t>Příplatek k přesunu hmot tonážní 787 prováděný bez použití mechanizace</t>
  </si>
  <si>
    <t>1394900251</t>
  </si>
  <si>
    <t>789</t>
  </si>
  <si>
    <t xml:space="preserve"> Povrchové úpravy ocelových konstrukcí a technologických zařízení</t>
  </si>
  <si>
    <t>410</t>
  </si>
  <si>
    <t>789122151</t>
  </si>
  <si>
    <t>Čištění ručním nářadím ocelových konstrukcí třídy II stupeň přípravy St 2 stupeň zrezivění B</t>
  </si>
  <si>
    <t>-627897661</t>
  </si>
  <si>
    <t>(1,896+2,075)*0,926*2</t>
  </si>
  <si>
    <t>(3,270+5,625+3,270)*0,960*2</t>
  </si>
  <si>
    <t>(0,863*2)*0,926*2</t>
  </si>
  <si>
    <t>Mezisoučet - Z/3</t>
  </si>
  <si>
    <t>411</t>
  </si>
  <si>
    <t>789122240</t>
  </si>
  <si>
    <t>Odmaštění ocelových konstrukcí třídy II</t>
  </si>
  <si>
    <t>156610253</t>
  </si>
  <si>
    <t>412</t>
  </si>
  <si>
    <t>789122270</t>
  </si>
  <si>
    <t>Odrezivění odrezovačem ocelových konstrukcí třídy II</t>
  </si>
  <si>
    <t>1132637018</t>
  </si>
  <si>
    <t>413</t>
  </si>
  <si>
    <t>789322215</t>
  </si>
  <si>
    <t>Zhotovení nátěru ocelových konstrukcí třídy II 2složkového mezivrstvy tl do 40 µm</t>
  </si>
  <si>
    <t>-1793650006</t>
  </si>
  <si>
    <t>414</t>
  </si>
  <si>
    <t>246291180</t>
  </si>
  <si>
    <t>hmota nátěrová polyuretanová jednovrstvá dvousložková na kovy, TELPUR S200, bal.10 kg, odstín RAL7035 světle šedá</t>
  </si>
  <si>
    <t>-497332881</t>
  </si>
  <si>
    <t>415</t>
  </si>
  <si>
    <t>789322220</t>
  </si>
  <si>
    <t>Zhotovení nátěru ocelových konstrukcí třídy II 2složkového krycího (vrchního) tl do 40 µm</t>
  </si>
  <si>
    <t>799561881</t>
  </si>
  <si>
    <t>416</t>
  </si>
  <si>
    <t>246291350</t>
  </si>
  <si>
    <t>hmota nátěrová polyuretanová vrchní lesklá dvousložková na kovy, TELPUR T300 LESK, bal.1 a 8 a 16kg, odstín RAL7035 šedá</t>
  </si>
  <si>
    <t>232797032</t>
  </si>
  <si>
    <t>417</t>
  </si>
  <si>
    <t>789421212</t>
  </si>
  <si>
    <t>Provedení žárového stříkání ocelových konstrukcí třídy II Zn 50 um</t>
  </si>
  <si>
    <t>-2012064989</t>
  </si>
  <si>
    <t>418</t>
  </si>
  <si>
    <t>10.082.140.1</t>
  </si>
  <si>
    <t>barva pro zinkování</t>
  </si>
  <si>
    <t>84144500</t>
  </si>
  <si>
    <t>33,908*0,780</t>
  </si>
  <si>
    <t>HZS</t>
  </si>
  <si>
    <t xml:space="preserve"> Hodinové zúčtovací sazby</t>
  </si>
  <si>
    <t>419</t>
  </si>
  <si>
    <t>HZS1291</t>
  </si>
  <si>
    <t>Hodinová zúčtovací sazba pomocný stavební dělník</t>
  </si>
  <si>
    <t>hod</t>
  </si>
  <si>
    <t>512</t>
  </si>
  <si>
    <t>-95113169</t>
  </si>
  <si>
    <t>"čištění koruny zdiva u pozednice" 4,000+4,000</t>
  </si>
  <si>
    <t>"vyčištění RŠ + případná oprava RŠ"</t>
  </si>
  <si>
    <t>2,000+4,000</t>
  </si>
  <si>
    <t>420</t>
  </si>
  <si>
    <t>HZS2221</t>
  </si>
  <si>
    <t>Hodinová zúčtovací sazba elektrikář</t>
  </si>
  <si>
    <t>-519463003</t>
  </si>
  <si>
    <t xml:space="preserve">"odpojení a demontáž elektro zařízení na fasádě, popř. střeše" </t>
  </si>
  <si>
    <t>2*8,000</t>
  </si>
  <si>
    <t>421</t>
  </si>
  <si>
    <t>HZS2491</t>
  </si>
  <si>
    <t>Hodinová zúčtovací sazba dělník zednických výpomocí</t>
  </si>
  <si>
    <t>-355453020</t>
  </si>
  <si>
    <t>"drobné nepopsané či jinak nespecifikované práce"</t>
  </si>
  <si>
    <t>"pro elektro a ZTI"</t>
  </si>
  <si>
    <t>40,000</t>
  </si>
  <si>
    <t>SO-02 - Hromosvod</t>
  </si>
  <si>
    <t>HSV - Práce a dodávky HSV</t>
  </si>
  <si>
    <t xml:space="preserve">    1 - Zemní práce</t>
  </si>
  <si>
    <t>PSV - PSV</t>
  </si>
  <si>
    <t xml:space="preserve">    741 - Elektroinstalace - silnoproud</t>
  </si>
  <si>
    <t>M - Práce a dodávky M</t>
  </si>
  <si>
    <t xml:space="preserve">    46-M - Zemní práce při extr.mont.pracích</t>
  </si>
  <si>
    <t>Práce a dodávky HSV</t>
  </si>
  <si>
    <t>Zemní práce</t>
  </si>
  <si>
    <t>Poplatek za uložení stavebního odpadu na skládce (skládkovné) zeminy a kameniva zatříděného do Katalogu odpadů pod kódem 170 504</t>
  </si>
  <si>
    <t>CS ÚRS 2018 01</t>
  </si>
  <si>
    <t>1360528702</t>
  </si>
  <si>
    <t>PSC</t>
  </si>
  <si>
    <t xml:space="preserve">Poznámka k souboru cen:_x000d_
1. Ceny uvedené v souboru cen lze po dohodě upravit podle místních podmínek. </t>
  </si>
  <si>
    <t>0,16*1,75 'Přepočtené koeficientem množství</t>
  </si>
  <si>
    <t>Elektroinstalace - silnoproud</t>
  </si>
  <si>
    <t>741410021</t>
  </si>
  <si>
    <t>Montáž uzemňovacího vedení s upevněním, propojením a připojením pomocí svorek v zemi s izolací spojů pásku průřezu do 120 mm2 v městské zástavbě</t>
  </si>
  <si>
    <t>-1607590666</t>
  </si>
  <si>
    <t>35442062</t>
  </si>
  <si>
    <t>pás zemnící 30x4mm FeZn</t>
  </si>
  <si>
    <t>1345860791</t>
  </si>
  <si>
    <t>25,000*0,960</t>
  </si>
  <si>
    <t>741410041</t>
  </si>
  <si>
    <t>Montáž uzemňovacího vedení s upevněním, propojením a připojením pomocí svorek v zemi s izolací spojů drátu nebo lana Ø do 10 mm v městské zástavbě</t>
  </si>
  <si>
    <t>-1967811004</t>
  </si>
  <si>
    <t>35441073</t>
  </si>
  <si>
    <t>drát D 10mm FeZn</t>
  </si>
  <si>
    <t>-1898336201</t>
  </si>
  <si>
    <t>10,000*0,630</t>
  </si>
  <si>
    <t>741410062</t>
  </si>
  <si>
    <t>Montáž uzemňovacího vedení s upevněním, propojením a připojením pomocí svorek doplňků ochranného pospojování ochranné trubky s pláštěm vodiče oboustranně</t>
  </si>
  <si>
    <t>-2104348836</t>
  </si>
  <si>
    <t>35441895</t>
  </si>
  <si>
    <t>svorka připojovací k připojení kovových částí</t>
  </si>
  <si>
    <t>8559401</t>
  </si>
  <si>
    <t>741420001</t>
  </si>
  <si>
    <t>Montáž hromosvodného vedení svodových drátů nebo lan s podpěrami, Ø do 10 mm</t>
  </si>
  <si>
    <t>87730980</t>
  </si>
  <si>
    <t xml:space="preserve">Poznámka k souboru cen:_x000d_
1. Svodovými dráty se rozumí i jímací vedení na střeše. </t>
  </si>
  <si>
    <t>35441077</t>
  </si>
  <si>
    <t>drát D 8mm AlMgSi</t>
  </si>
  <si>
    <t>-1088214196</t>
  </si>
  <si>
    <t>60,000*0,135</t>
  </si>
  <si>
    <t>741420021</t>
  </si>
  <si>
    <t>Montáž hromosvodného vedení svorek se 2 šrouby</t>
  </si>
  <si>
    <t>-754321330</t>
  </si>
  <si>
    <t>35442029</t>
  </si>
  <si>
    <t>svorka uzemnění nerez univerzální</t>
  </si>
  <si>
    <t>1733458344</t>
  </si>
  <si>
    <t>35442043</t>
  </si>
  <si>
    <t>svorka uzemnění nerez na vodovodní potrubí a okapové roury</t>
  </si>
  <si>
    <t>1042965379</t>
  </si>
  <si>
    <t>35442042</t>
  </si>
  <si>
    <t>svorka uzemnění nerez na okapové žlaby</t>
  </si>
  <si>
    <t>-547725887</t>
  </si>
  <si>
    <t>741420022</t>
  </si>
  <si>
    <t>Montáž hromosvodného vedení svorek se 3 a více šrouby</t>
  </si>
  <si>
    <t>155786851</t>
  </si>
  <si>
    <t>35442034</t>
  </si>
  <si>
    <t>svorka uzemnění nerez zkušební, 81 mm</t>
  </si>
  <si>
    <t>464528645</t>
  </si>
  <si>
    <t>35442041</t>
  </si>
  <si>
    <t>svorka uzemnění nerez k jímací tyči</t>
  </si>
  <si>
    <t>-846173302</t>
  </si>
  <si>
    <t>35441865</t>
  </si>
  <si>
    <t>svorka FeZn k zemnící tyči - D 28 mm</t>
  </si>
  <si>
    <t>-886507138</t>
  </si>
  <si>
    <t>35441996</t>
  </si>
  <si>
    <t>svorka odbočovací a spojovací pro spojování kruhových a páskových vodičů, FeZn</t>
  </si>
  <si>
    <t>-1890006145</t>
  </si>
  <si>
    <t>741420051</t>
  </si>
  <si>
    <t>Montáž hromosvodného vedení ochranných prvků úhelníků nebo trubek s držáky do zdiva</t>
  </si>
  <si>
    <t>1445342306</t>
  </si>
  <si>
    <t>35441832</t>
  </si>
  <si>
    <t>trubka ochranná na ochranu svodu - 1700 mmm, FeZn</t>
  </si>
  <si>
    <t>-404927039</t>
  </si>
  <si>
    <t>741420054</t>
  </si>
  <si>
    <t>Montáž hromosvodného vedení ochranných prvků tvarování prvků</t>
  </si>
  <si>
    <t>787941482</t>
  </si>
  <si>
    <t>741420082</t>
  </si>
  <si>
    <t>Montáž hromosvodného vedení doplňků napínacích šroubů s okem s vypnutím svodového vodiče</t>
  </si>
  <si>
    <t>1756890409</t>
  </si>
  <si>
    <t>741420083</t>
  </si>
  <si>
    <t>Montáž hromosvodného vedení doplňků štítků k označení svodů</t>
  </si>
  <si>
    <t>-729553267</t>
  </si>
  <si>
    <t>35442110</t>
  </si>
  <si>
    <t xml:space="preserve">štítek plastový -  čísla svodů</t>
  </si>
  <si>
    <t>1685652980</t>
  </si>
  <si>
    <t>741420101</t>
  </si>
  <si>
    <t>Montáž oddáleného vedení držáků do zdiva</t>
  </si>
  <si>
    <t>-551421178</t>
  </si>
  <si>
    <t>35441675</t>
  </si>
  <si>
    <t>podpěry vedení hromosvodu do zdiva - 300 mm</t>
  </si>
  <si>
    <t>973903486</t>
  </si>
  <si>
    <t>741420102</t>
  </si>
  <si>
    <t>Montáž oddáleného vedení držáků do dřeva</t>
  </si>
  <si>
    <t>658157807</t>
  </si>
  <si>
    <t>35441703</t>
  </si>
  <si>
    <t>podpěry vedení hromosvodu na hřebenáče, nerez</t>
  </si>
  <si>
    <t>759378676</t>
  </si>
  <si>
    <t>35441702</t>
  </si>
  <si>
    <t>podpěry vedení hromosvodu na taškové střechy, nerez</t>
  </si>
  <si>
    <t>58760612</t>
  </si>
  <si>
    <t>741420103</t>
  </si>
  <si>
    <t>Montáž oddáleného vedení držáků na trubku</t>
  </si>
  <si>
    <t>915995764</t>
  </si>
  <si>
    <t>35441859</t>
  </si>
  <si>
    <t>držák jímače a ochranné trubky s vrutem - 300 mm, nerez</t>
  </si>
  <si>
    <t>1581380591</t>
  </si>
  <si>
    <t>741430004</t>
  </si>
  <si>
    <t>Montáž jímacích tyčí délky do 3 m, na střešní hřeben</t>
  </si>
  <si>
    <t>-1290673240</t>
  </si>
  <si>
    <t>35441121</t>
  </si>
  <si>
    <t>tyč jímací s rovným koncem 1000 mm nerez</t>
  </si>
  <si>
    <t>-1732007150</t>
  </si>
  <si>
    <t>741440031</t>
  </si>
  <si>
    <t>Montáž zemnicích desek a tyčí s připojením na svodové nebo uzemňovací vedení bez příslušenství tyčí, délky do 2 m</t>
  </si>
  <si>
    <t>1847186517</t>
  </si>
  <si>
    <t>35442092</t>
  </si>
  <si>
    <t>tyč zemnící 1,5 m FeZn</t>
  </si>
  <si>
    <t>467609058</t>
  </si>
  <si>
    <t>741820001</t>
  </si>
  <si>
    <t>Měření zemních odporů zemniče</t>
  </si>
  <si>
    <t>442735004</t>
  </si>
  <si>
    <t>741820011</t>
  </si>
  <si>
    <t>Měření zemních odporů zemnicí sítě délky pásku do 100 m</t>
  </si>
  <si>
    <t>1458743191</t>
  </si>
  <si>
    <t>998741102</t>
  </si>
  <si>
    <t>Přesun hmot pro silnoproud stanovený z hmotnosti přesunovaného materiálu vodorovná dopravní vzdálenost do 50 m v objektech výšky přes 6 do 12 m</t>
  </si>
  <si>
    <t>-805862119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</si>
  <si>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</si>
  <si>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Práce a dodávky M</t>
  </si>
  <si>
    <t>46-M</t>
  </si>
  <si>
    <t>Zemní práce při extr.mont.pracích</t>
  </si>
  <si>
    <t>460010021</t>
  </si>
  <si>
    <t>Vytyčení trasy vedení kabelového (podzemního) v obvodu železniční stanice</t>
  </si>
  <si>
    <t>km</t>
  </si>
  <si>
    <t>877818133</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</si>
  <si>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</si>
  <si>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25,000/1000</t>
  </si>
  <si>
    <t>460010025</t>
  </si>
  <si>
    <t>Vytyčení trasy inženýrských sítí v zastavěném prostoru</t>
  </si>
  <si>
    <t>-621319884</t>
  </si>
  <si>
    <t>460030032</t>
  </si>
  <si>
    <t>Přípravné terénní práce vytrhání dlažby včetně ručního rozebrání, vytřídění, odhozu na hromady nebo naložení na dopravní prostředek a očistění kostek nebo dlaždic z pískového podkladu z kostek velkých, spáry zalité</t>
  </si>
  <si>
    <t>1013647187</t>
  </si>
  <si>
    <t xml:space="preserve">Poznámka k souboru cen:_x000d_
1. V cenách -0001 až -0007 nejsou zahrnuty náklady na odstranění kamenů, kořenů a ostatních nevhodných přimísenin, tyto práce se oceňují individuálně. 2. U cen -0021 až -0025 se u středně hustého porostu uvažuje hustota do 3 ks/m2, u hustého porostu přes 3 ks/m2. 3. U ceny -0092 se počítá první vytržený obrubník trojnásobnou délkou. </t>
  </si>
  <si>
    <t>3,000*0,350</t>
  </si>
  <si>
    <t>460150153</t>
  </si>
  <si>
    <t>Hloubení zapažených i nezapažených kabelových rýh ručně včetně urovnání dna s přemístěním výkopku do vzdálenosti 3 m od okraje jámy nebo naložením na dopravní prostředek šířky 35 cm, hloubky 70 cm, v hornině třídy 3</t>
  </si>
  <si>
    <t>-107450463</t>
  </si>
  <si>
    <t xml:space="preserve">Poznámka k souboru cen:_x000d_
1. Ceny hloubení rýh v hornině třídy 6 a 7 se oceňují cenami souboru cen 460 20- . Hloubení nezapažených kabelových rýh strojně. </t>
  </si>
  <si>
    <t>25,000+3,000</t>
  </si>
  <si>
    <t>460560153</t>
  </si>
  <si>
    <t>Zásyp kabelových rýh ručně s uložením výkopku ve vrstvách včetně zhutnění a urovnání povrchu šířky 35 cm hloubky 70 cm, v hornině třídy 3</t>
  </si>
  <si>
    <t>9152317</t>
  </si>
  <si>
    <t>460600021</t>
  </si>
  <si>
    <t>Přemístění (odvoz) horniny, suti a vybouraných hmot vodorovné přemístění horniny včetně složení, bez naložení a rozprostření jakékoliv třídy, na vzdálenost do 50 m</t>
  </si>
  <si>
    <t>1006907720</t>
  </si>
  <si>
    <t xml:space="preserve">Poznámka k souboru cen:_x000d_
1. V cenách -0021 až -0031 nejsou započteny místní poplatky za uložení výkopku na řízenou skládku. 2. V cenách -0041 až -0071 nejsou započteny poplatky za uložení suti na řízenou skládku a recyklaci. </t>
  </si>
  <si>
    <t>460600023</t>
  </si>
  <si>
    <t>Přemístění (odvoz) horniny, suti a vybouraných hmot vodorovné přemístění horniny včetně složení, bez naložení a rozprostření jakékoliv třídy, na vzdálenost přes 500 do 1000 m</t>
  </si>
  <si>
    <t>474997827</t>
  </si>
  <si>
    <t>460600031</t>
  </si>
  <si>
    <t>Přemístění (odvoz) horniny, suti a vybouraných hmot vodorovné přemístění horniny včetně složení, bez naložení a rozprostření jakékoliv třídy, na vzdálenost Příplatek k ceně -0023 za každých dalších i započatých 1000 m</t>
  </si>
  <si>
    <t>-1065888420</t>
  </si>
  <si>
    <t>0,16*9 'Přepočtené koeficientem množství</t>
  </si>
  <si>
    <t>460620013</t>
  </si>
  <si>
    <t>Úprava terénu provizorní úprava terénu včetně odkopání drobných nerovností a zásypu prohlubní se zhutněním, v hornině třídy 3</t>
  </si>
  <si>
    <t>-318524304</t>
  </si>
  <si>
    <t xml:space="preserve">Poznámka k souboru cen:_x000d_
1. V cenách -0002 až -0003 nejsou zahrnuty dodávku drnů. Tato se oceňuje ve specifikaci. 2. V cenách -0022 až -0028 nejsou zahrnuty náklady na dodávku obrubníků. Tato dodávka se oceňuje ve specifikaci. </t>
  </si>
  <si>
    <t>25,000*0,350</t>
  </si>
  <si>
    <t>460650053</t>
  </si>
  <si>
    <t>Vozovky a chodníky zřízení podkladní vrstvy včetně rozprostření a úpravy podkladu ze štěrkodrti, včetně zhutnění, tloušťky přes 10 do 15 cm</t>
  </si>
  <si>
    <t>1616136931</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</si>
  <si>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</si>
  <si>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460650171</t>
  </si>
  <si>
    <t>Vozovky a chodníky očištění vybouraných kostek nebo dlaždic od spojovacího materiálu s původní výplní spár kamenivem, s odklizením a uložením očištěného materiálu na vzdálenost 3 m z kostek velkých</t>
  </si>
  <si>
    <t>-344953468</t>
  </si>
  <si>
    <t>460650921</t>
  </si>
  <si>
    <t>Vozovky a chodníky vyspravení krytu komunikací kladení dlažby po překopech pro pokládání kabelů, včetně rozprostření, urovnání a zhutnění podkladu a provedení lože z kameniva těženého z kostek kamenných velkých</t>
  </si>
  <si>
    <t>158169393</t>
  </si>
  <si>
    <t>PPV</t>
  </si>
  <si>
    <t>Podíl přidružených výkonů</t>
  </si>
  <si>
    <t>%</t>
  </si>
  <si>
    <t>-753318305</t>
  </si>
  <si>
    <t>SO-03 - ŽST Dolní Žleb - sanace nosných zděných konstrukcí</t>
  </si>
  <si>
    <t xml:space="preserve">    6 - Úpravy povrchů, podlahy a osazování výplní</t>
  </si>
  <si>
    <t xml:space="preserve">    9 - Ostatní konstrukce a práce-bourání</t>
  </si>
  <si>
    <t xml:space="preserve">    998 - Přesun hmot</t>
  </si>
  <si>
    <t>PSV - Práce a dodávky PSV</t>
  </si>
  <si>
    <t xml:space="preserve">    784 - Dokončovací práce - malby a tapety</t>
  </si>
  <si>
    <t>VRN - Vedlejší rozpočtové náklady</t>
  </si>
  <si>
    <t xml:space="preserve">    VRN3 - Zařízení staveniště</t>
  </si>
  <si>
    <t xml:space="preserve">    VRN9 - Ostatní náklady</t>
  </si>
  <si>
    <t>Úpravy povrchů, podlahy a osazování výplní</t>
  </si>
  <si>
    <t>622611133</t>
  </si>
  <si>
    <t>Ochranný nátěr vnějších omítaných ploch nanášený ručně dvojnásobný, včetně penetrace odolný vůči povětrnostním vlivům a UV záření, jakéhokoliv odstínu silikonový stěn</t>
  </si>
  <si>
    <t>CS ÚRS 2014 01</t>
  </si>
  <si>
    <t>512240262</t>
  </si>
  <si>
    <t>(7,0*2+12,55*2)*3*0,5</t>
  </si>
  <si>
    <t>Ostatní konstrukce a práce-bourání</t>
  </si>
  <si>
    <t>941111131</t>
  </si>
  <si>
    <t>Montáž lešení řadového trubkového lehkého pracovního s podlahami s provozním zatížením tř. 3 do 200 kg/m2 šířky tř. W12 přes 1,2 do 1,5 m, výšky do 10 m</t>
  </si>
  <si>
    <t>1624472601</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</si>
  <si>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</si>
  <si>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(12,55*2+7,0*2+1,5*8)*8,0</t>
  </si>
  <si>
    <t>941111231</t>
  </si>
  <si>
    <t>Montáž lešení řadového trubkového lehkého pracovního s podlahami s provozním zatížením tř. 3 do 200 kg/m2 Příplatek za první a každý další den použití lešení k ceně -1131</t>
  </si>
  <si>
    <t>-1369070444</t>
  </si>
  <si>
    <t>408,8*30 "Přepočtené koeficientem množství</t>
  </si>
  <si>
    <t>941111831</t>
  </si>
  <si>
    <t>Demontáž lešení řadového trubkového lehkého pracovního s podlahami s provozním zatížením tř. 3 do 200 kg/m2 šířky tř. W12 přes 1,2 do 1,5 m, výšky do 10 m</t>
  </si>
  <si>
    <t>-211688227</t>
  </si>
  <si>
    <t xml:space="preserve">Poznámka k souboru cen:_x000d_
 1. Demontáž lešení řadového trubkového lehkého výšky přes 25 m se oceňuje individuálně. </t>
  </si>
  <si>
    <t>Lešení pomocné pracovní pro objekty pozemních staveb pro zatížení do 150 kg/m2, o výšce lešeňové podlahy do 1,9 m</t>
  </si>
  <si>
    <t>1322941055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</si>
  <si>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</si>
  <si>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1,0*(5,35*4+10,15*2)</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</si>
  <si>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</si>
  <si>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</si>
  <si>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1027448908</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</si>
  <si>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</si>
  <si>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12,55*7,0*3</t>
  </si>
  <si>
    <t>985421154</t>
  </si>
  <si>
    <t>Injektáž trhlin v cihelném, kamenném nebo smíšeném zdivu nízkotlaká do 0,6 MP, včetně provedení vrtů aktivovanou cementovou maltou šířka trhlin přes 15 do 20 mm tloušťka zdiva přes 600 mm</t>
  </si>
  <si>
    <t>-1371666239</t>
  </si>
  <si>
    <t xml:space="preserve">Poznámka k souboru cen:_x000d_
 1. Šířka trhlin je určena šířkou trhliny na povrchu konstrukce. 2. Množství měrných jednotek se určuje v m délky trhliny. 3. V cenách jsou započteny i náklady na: a) vyčištění trhlin, b) vyvrtání otvorů pro injektážní jehly a jejich vyčištění - jsou uvažovány 4 vrty na 1 m trhliny. U zdiva tloušťky do 450 mm je uvažováno provedení vrtů z jedné strany zdiva, u tloušťky přes 450 mm z obou stran zdiva, c) úpravu trhlin před injektáží (temování), d) hrubé zapravení otvorů po injektážních jehlách. 4. V cenách nejsou započteny náklady na zednické zapravení trhlin a opravu omítek, které se oceňují cenami katalogu 801-4 Budovy a haly - opravy a údržba. </t>
  </si>
  <si>
    <t xml:space="preserve">srovnatelná položka pro injektáž trhlin dle TZ  - injektáž pasivních trhlin dvousložkovou</t>
  </si>
  <si>
    <t>epoxidovou pryskyřicí</t>
  </si>
  <si>
    <t xml:space="preserve">předpokladané  množství</t>
  </si>
  <si>
    <t>27,0</t>
  </si>
  <si>
    <t>985621111</t>
  </si>
  <si>
    <t>Spínání objektů lany drážka pro lano šířky do 200 mm a hloubky do 150 mm včetně vysekání, vyčištění a vyplnění drážky po vložení lana s výztuží včetně kotviček</t>
  </si>
  <si>
    <t>1002613</t>
  </si>
  <si>
    <t xml:space="preserve">Poznámka k souboru cen:_x000d_
 1. Množství měrných jednotek drážky se určuje v m délky drážky. 2. Množství měrných jednotek prostupu lana přes zeď se určuje v m šířky zdi. 3. Množství měrných jednotek lana se určuje v m délky lana (délka drážky a tlouštka zdí, kterými lano prostupuje). 4. Cena -1511 je určena pro každé jednotlivé napnutí lana na jednom jeho konci. 5. V ceně - 1111 jsou započteny i náklady na vyvrtání otvorů pro kotvičky D 6 a 8 mm a jejich zalití cementovou maltou. 6. V cenách nejsou započteny náklady na rozebrání a následnou montáž nášlapné vrstvy podlah v případech, kdy se lano vede podlahou. </t>
  </si>
  <si>
    <t>Poznámka k položce:
výplň betonem C16/20 XC2 D4 S3</t>
  </si>
  <si>
    <t>1.pp</t>
  </si>
  <si>
    <t>(12,55*2+7,0*2)*2</t>
  </si>
  <si>
    <t>7,0*2</t>
  </si>
  <si>
    <t>-0,6*12</t>
  </si>
  <si>
    <t>1.np</t>
  </si>
  <si>
    <t>2.np</t>
  </si>
  <si>
    <t>985621211</t>
  </si>
  <si>
    <t>Spínání objektů lany prostup pro lano přes zeď s vyvrtáním otvoru průměru do 40 mm a jeho vyčištěním včetně zainjektování vrtu cementovou maltou</t>
  </si>
  <si>
    <t>532058377</t>
  </si>
  <si>
    <t>36*0,6</t>
  </si>
  <si>
    <t>4*0,45</t>
  </si>
  <si>
    <t>985621311</t>
  </si>
  <si>
    <t>Spínání objektů lany vložení a dodání lana průměru do 20 mm</t>
  </si>
  <si>
    <t>1727188386</t>
  </si>
  <si>
    <t>Poznámka k položce:
ocelové lano - drátěná duše, šestipramenné, standard 6x7=42 drátů (+drátěná duše 6 drátů) fpk=1770MPa, opláštění PVC/PE+mazivo</t>
  </si>
  <si>
    <t>985621411</t>
  </si>
  <si>
    <t>Spínání objektů lany kotevní oblast včetně vysekání, vyčištění a zapravení po vložení lana s kotevní deskou včetně kotevní sady (kotva, objímka, čelisti) rozměru do 300 x 300 x 20 mm</t>
  </si>
  <si>
    <t>1631310627</t>
  </si>
  <si>
    <t>985621511</t>
  </si>
  <si>
    <t>Spínání objektů lany napnutí lana průměru do 20 mm</t>
  </si>
  <si>
    <t>-1195947141</t>
  </si>
  <si>
    <t>Přesun hmot</t>
  </si>
  <si>
    <t>998011002</t>
  </si>
  <si>
    <t>Přesun hmot pro budovy občanské výstavby, bydlení, výrobu a služby s nosnou svislou konstrukcí zděnou z cihel, tvárnic nebo kamene vodorovná dopravní vzdálenost do 100 m pro budovy výšky přes 6 do 12 m</t>
  </si>
  <si>
    <t>-1458138620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</si>
  <si>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</si>
  <si>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Práce a dodávky PSV</t>
  </si>
  <si>
    <t>Dokončovací práce - malby a tapety</t>
  </si>
  <si>
    <t>784211111</t>
  </si>
  <si>
    <t>Malby z malířských směsí otěruvzdorných za mokra dvojnásobné, bílé za mokra otěruvzdorné velmi dobře v místnostech výšky do 3,80 m</t>
  </si>
  <si>
    <t>-1368019468</t>
  </si>
  <si>
    <t>46,0*0,5</t>
  </si>
  <si>
    <t>Vedlejší rozpočtové náklady</t>
  </si>
  <si>
    <t>VRN3</t>
  </si>
  <si>
    <t>Zařízení staveniště</t>
  </si>
  <si>
    <t>030001000</t>
  </si>
  <si>
    <t>Základní rozdělení průvodních činností a nákladů zařízení staveniště</t>
  </si>
  <si>
    <t>Kč</t>
  </si>
  <si>
    <t>1024</t>
  </si>
  <si>
    <t>285911437</t>
  </si>
  <si>
    <t>VRN9</t>
  </si>
  <si>
    <t>Ostatní náklady</t>
  </si>
  <si>
    <t>090001000</t>
  </si>
  <si>
    <t>Základní rozdělení průvodních činností a nákladů ostatní náklady</t>
  </si>
  <si>
    <t>-1519925068</t>
  </si>
  <si>
    <t>VRN - VRN</t>
  </si>
  <si>
    <t xml:space="preserve">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</si>
  <si>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</si>
  <si>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</si>
  <si>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</si>
  <si>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</si>
  <si>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Vedlejší rozpočtové náklady</t>
  </si>
  <si>
    <t>VRN1</t>
  </si>
  <si>
    <t xml:space="preserve"> Průzkumné, geodetické a projektové práce</t>
  </si>
  <si>
    <t>012203000</t>
  </si>
  <si>
    <t>Geodetické práce při provádění stavby - výškové, směrové a průběžné kontrolní měření během provádění prací</t>
  </si>
  <si>
    <t>-1724679882</t>
  </si>
  <si>
    <t>012303000</t>
  </si>
  <si>
    <t>Geodetické práce po výstavbě - geodetické zaměření včetně vypracování geometrického plánu (4x v tištěné podobě, 1x v elektronické podobě)</t>
  </si>
  <si>
    <t>793701299</t>
  </si>
  <si>
    <t>013254000</t>
  </si>
  <si>
    <t>Dokumentace skutečného provedení stavby - 4x v tištěné podobě, 1x v elektronické podobě</t>
  </si>
  <si>
    <t>-336510231</t>
  </si>
  <si>
    <t xml:space="preserve"> Zařízení staveniště</t>
  </si>
  <si>
    <t>032103000</t>
  </si>
  <si>
    <t>Náklady na stavební buňky - sklady, šatny, kancelář, mobilní wc a podobě v rozsahu dle potřeb zhotovitele po celou dobu výstavby včetně nákladů na jeho provoz, vybavení, udržování a následnou likvidaci</t>
  </si>
  <si>
    <t>1806960118</t>
  </si>
  <si>
    <t>034203000</t>
  </si>
  <si>
    <t>Oplocení staveniště - po celou dobu provádění stavby</t>
  </si>
  <si>
    <t>64460022</t>
  </si>
  <si>
    <t>034503000</t>
  </si>
  <si>
    <t>Informační tabule na staveništi - označení stavby, název objednatele, zhotovitele, AD, TDS, termíny realizace, odpovědné osoby, kontaktní údaje a pod.</t>
  </si>
  <si>
    <t>96030732</t>
  </si>
  <si>
    <t>VRN4</t>
  </si>
  <si>
    <t xml:space="preserve"> Inženýrská činnost</t>
  </si>
  <si>
    <t>042503000</t>
  </si>
  <si>
    <t>Plán BOZP na staveništi</t>
  </si>
  <si>
    <t>-1765458551</t>
  </si>
  <si>
    <t>042703000</t>
  </si>
  <si>
    <t>technické požadavky na výrobky - vzorkování použitých materiálů, baevné řešení apod. v potřebném rozsahu</t>
  </si>
  <si>
    <t>-1355634219</t>
  </si>
  <si>
    <t>043194000</t>
  </si>
  <si>
    <t>Ostatní zkoušky - odtrhové zkoušky zateplovacího systému</t>
  </si>
  <si>
    <t>1136839278</t>
  </si>
  <si>
    <t>VRN7</t>
  </si>
  <si>
    <t xml:space="preserve"> Provozní vlivy</t>
  </si>
  <si>
    <t>071103000</t>
  </si>
  <si>
    <t>Provoz investora - ztížené podmínky z důvodu zachování provozu ŽST</t>
  </si>
  <si>
    <t>683382092</t>
  </si>
  <si>
    <t>071203000</t>
  </si>
  <si>
    <t xml:space="preserve">Provoz dalšího subjektu -  omezení rychlosti průjezdu vlaků prostorem ŽST z důvodu provádění stavebních prací</t>
  </si>
  <si>
    <t>-1704432378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</si>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</sst>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29.28"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34" t="s">
        <v>27</v>
      </c>
      <c r="AL9" s="29"/>
      <c r="AM9" s="29"/>
      <c r="AN9" s="42" t="s">
        <v>28</v>
      </c>
      <c r="AO9" s="29"/>
      <c r="AP9" s="29"/>
      <c r="AQ9" s="31"/>
      <c r="BE9" s="39"/>
      <c r="BS9" s="24" t="s">
        <v>8</v>
      </c>
    </row>
    <row r="10" ht="14.4" customHeight="1">
      <c r="B10" s="28"/>
      <c r="C10" s="29"/>
      <c r="D10" s="40" t="s">
        <v>29</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30</v>
      </c>
      <c r="AL10" s="29"/>
      <c r="AM10" s="29"/>
      <c r="AN10" s="35" t="s">
        <v>21</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30</v>
      </c>
      <c r="AL13" s="29"/>
      <c r="AM13" s="29"/>
      <c r="AN13" s="43" t="s">
        <v>34</v>
      </c>
      <c r="AO13" s="29"/>
      <c r="AP13" s="29"/>
      <c r="AQ13" s="31"/>
      <c r="BE13" s="39"/>
      <c r="BS13" s="24" t="s">
        <v>8</v>
      </c>
    </row>
    <row r="14">
      <c r="B14" s="28"/>
      <c r="C14" s="29"/>
      <c r="D14" s="29"/>
      <c r="E14" s="43" t="s">
        <v>34</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0" t="s">
        <v>32</v>
      </c>
      <c r="AL14" s="29"/>
      <c r="AM14" s="29"/>
      <c r="AN14" s="43" t="s">
        <v>34</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30</v>
      </c>
      <c r="AL16" s="29"/>
      <c r="AM16" s="29"/>
      <c r="AN16" s="35" t="s">
        <v>21</v>
      </c>
      <c r="AO16" s="29"/>
      <c r="AP16" s="29"/>
      <c r="AQ16" s="31"/>
      <c r="BE16" s="39"/>
      <c r="BS16" s="24" t="s">
        <v>36</v>
      </c>
    </row>
    <row r="17" ht="18.48" customHeight="1">
      <c r="B17" s="28"/>
      <c r="C17" s="29"/>
      <c r="D17" s="29"/>
      <c r="E17" s="35" t="s">
        <v>37</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21</v>
      </c>
      <c r="AO17" s="29"/>
      <c r="AP17" s="29"/>
      <c r="AQ17" s="31"/>
      <c r="BE17" s="39"/>
      <c r="BS17" s="24" t="s">
        <v>36</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38</v>
      </c>
    </row>
    <row r="19" ht="14.4" customHeight="1">
      <c r="B19" s="28"/>
      <c r="C19" s="29"/>
      <c r="D19" s="40"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40</v>
      </c>
    </row>
    <row r="20" ht="57" customHeight="1">
      <c r="B20" s="28"/>
      <c r="C20" s="29"/>
      <c r="D20" s="29"/>
      <c r="E20" s="45" t="s">
        <v>41</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29"/>
      <c r="AQ22" s="31"/>
      <c r="BE22" s="39"/>
    </row>
    <row r="23" s="1" customFormat="1" ht="25.92" customHeight="1">
      <c r="B23" s="47"/>
      <c r="C23" s="48"/>
      <c r="D23" s="49" t="s">
        <v>42</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ROUND(AG51,0)</f>
        <v>0</v>
      </c>
      <c r="AL23" s="50"/>
      <c r="AM23" s="50"/>
      <c r="AN23" s="50"/>
      <c r="AO23" s="50"/>
      <c r="AP23" s="48"/>
      <c r="AQ23" s="52"/>
      <c r="BE23" s="39"/>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39"/>
    </row>
    <row r="25" s="1" customFormat="1">
      <c r="B25" s="47"/>
      <c r="C25" s="48"/>
      <c r="D25" s="48"/>
      <c r="E25" s="48"/>
      <c r="F25" s="48"/>
      <c r="G25" s="48"/>
      <c r="H25" s="48"/>
      <c r="I25" s="48"/>
      <c r="J25" s="48"/>
      <c r="K25" s="48"/>
      <c r="L25" s="53" t="s">
        <v>43</v>
      </c>
      <c r="M25" s="53"/>
      <c r="N25" s="53"/>
      <c r="O25" s="53"/>
      <c r="P25" s="48"/>
      <c r="Q25" s="48"/>
      <c r="R25" s="48"/>
      <c r="S25" s="48"/>
      <c r="T25" s="48"/>
      <c r="U25" s="48"/>
      <c r="V25" s="48"/>
      <c r="W25" s="53" t="s">
        <v>44</v>
      </c>
      <c r="X25" s="53"/>
      <c r="Y25" s="53"/>
      <c r="Z25" s="53"/>
      <c r="AA25" s="53"/>
      <c r="AB25" s="53"/>
      <c r="AC25" s="53"/>
      <c r="AD25" s="53"/>
      <c r="AE25" s="53"/>
      <c r="AF25" s="48"/>
      <c r="AG25" s="48"/>
      <c r="AH25" s="48"/>
      <c r="AI25" s="48"/>
      <c r="AJ25" s="48"/>
      <c r="AK25" s="53" t="s">
        <v>45</v>
      </c>
      <c r="AL25" s="53"/>
      <c r="AM25" s="53"/>
      <c r="AN25" s="53"/>
      <c r="AO25" s="53"/>
      <c r="AP25" s="48"/>
      <c r="AQ25" s="52"/>
      <c r="BE25" s="39"/>
    </row>
    <row r="26" s="2" customFormat="1" ht="14.4" customHeight="1">
      <c r="B26" s="54"/>
      <c r="C26" s="55"/>
      <c r="D26" s="56" t="s">
        <v>46</v>
      </c>
      <c r="E26" s="55"/>
      <c r="F26" s="56" t="s">
        <v>47</v>
      </c>
      <c r="G26" s="55"/>
      <c r="H26" s="55"/>
      <c r="I26" s="55"/>
      <c r="J26" s="55"/>
      <c r="K26" s="55"/>
      <c r="L26" s="57">
        <v>0.20999999999999999</v>
      </c>
      <c r="M26" s="55"/>
      <c r="N26" s="55"/>
      <c r="O26" s="55"/>
      <c r="P26" s="55"/>
      <c r="Q26" s="55"/>
      <c r="R26" s="55"/>
      <c r="S26" s="55"/>
      <c r="T26" s="55"/>
      <c r="U26" s="55"/>
      <c r="V26" s="55"/>
      <c r="W26" s="58">
        <f>ROUND(AZ51,0)</f>
        <v>0</v>
      </c>
      <c r="X26" s="55"/>
      <c r="Y26" s="55"/>
      <c r="Z26" s="55"/>
      <c r="AA26" s="55"/>
      <c r="AB26" s="55"/>
      <c r="AC26" s="55"/>
      <c r="AD26" s="55"/>
      <c r="AE26" s="55"/>
      <c r="AF26" s="55"/>
      <c r="AG26" s="55"/>
      <c r="AH26" s="55"/>
      <c r="AI26" s="55"/>
      <c r="AJ26" s="55"/>
      <c r="AK26" s="58">
        <f>ROUND(AV51,1)</f>
        <v>0</v>
      </c>
      <c r="AL26" s="55"/>
      <c r="AM26" s="55"/>
      <c r="AN26" s="55"/>
      <c r="AO26" s="55"/>
      <c r="AP26" s="55"/>
      <c r="AQ26" s="59"/>
      <c r="BE26" s="39"/>
    </row>
    <row r="27" s="2" customFormat="1" ht="14.4" customHeight="1">
      <c r="B27" s="54"/>
      <c r="C27" s="55"/>
      <c r="D27" s="55"/>
      <c r="E27" s="55"/>
      <c r="F27" s="56" t="s">
        <v>48</v>
      </c>
      <c r="G27" s="55"/>
      <c r="H27" s="55"/>
      <c r="I27" s="55"/>
      <c r="J27" s="55"/>
      <c r="K27" s="55"/>
      <c r="L27" s="57">
        <v>0.14999999999999999</v>
      </c>
      <c r="M27" s="55"/>
      <c r="N27" s="55"/>
      <c r="O27" s="55"/>
      <c r="P27" s="55"/>
      <c r="Q27" s="55"/>
      <c r="R27" s="55"/>
      <c r="S27" s="55"/>
      <c r="T27" s="55"/>
      <c r="U27" s="55"/>
      <c r="V27" s="55"/>
      <c r="W27" s="58">
        <f>ROUND(BA51,0)</f>
        <v>0</v>
      </c>
      <c r="X27" s="55"/>
      <c r="Y27" s="55"/>
      <c r="Z27" s="55"/>
      <c r="AA27" s="55"/>
      <c r="AB27" s="55"/>
      <c r="AC27" s="55"/>
      <c r="AD27" s="55"/>
      <c r="AE27" s="55"/>
      <c r="AF27" s="55"/>
      <c r="AG27" s="55"/>
      <c r="AH27" s="55"/>
      <c r="AI27" s="55"/>
      <c r="AJ27" s="55"/>
      <c r="AK27" s="58">
        <f>ROUND(AW51,1)</f>
        <v>0</v>
      </c>
      <c r="AL27" s="55"/>
      <c r="AM27" s="55"/>
      <c r="AN27" s="55"/>
      <c r="AO27" s="55"/>
      <c r="AP27" s="55"/>
      <c r="AQ27" s="59"/>
      <c r="BE27" s="39"/>
    </row>
    <row r="28" hidden="1" s="2" customFormat="1" ht="14.4" customHeight="1">
      <c r="B28" s="54"/>
      <c r="C28" s="55"/>
      <c r="D28" s="55"/>
      <c r="E28" s="55"/>
      <c r="F28" s="56" t="s">
        <v>49</v>
      </c>
      <c r="G28" s="55"/>
      <c r="H28" s="55"/>
      <c r="I28" s="55"/>
      <c r="J28" s="55"/>
      <c r="K28" s="55"/>
      <c r="L28" s="57">
        <v>0.20999999999999999</v>
      </c>
      <c r="M28" s="55"/>
      <c r="N28" s="55"/>
      <c r="O28" s="55"/>
      <c r="P28" s="55"/>
      <c r="Q28" s="55"/>
      <c r="R28" s="55"/>
      <c r="S28" s="55"/>
      <c r="T28" s="55"/>
      <c r="U28" s="55"/>
      <c r="V28" s="55"/>
      <c r="W28" s="58">
        <f>ROUND(BB51,0)</f>
        <v>0</v>
      </c>
      <c r="X28" s="55"/>
      <c r="Y28" s="55"/>
      <c r="Z28" s="55"/>
      <c r="AA28" s="55"/>
      <c r="AB28" s="55"/>
      <c r="AC28" s="55"/>
      <c r="AD28" s="55"/>
      <c r="AE28" s="55"/>
      <c r="AF28" s="55"/>
      <c r="AG28" s="55"/>
      <c r="AH28" s="55"/>
      <c r="AI28" s="55"/>
      <c r="AJ28" s="55"/>
      <c r="AK28" s="58">
        <v>0</v>
      </c>
      <c r="AL28" s="55"/>
      <c r="AM28" s="55"/>
      <c r="AN28" s="55"/>
      <c r="AO28" s="55"/>
      <c r="AP28" s="55"/>
      <c r="AQ28" s="59"/>
      <c r="BE28" s="39"/>
    </row>
    <row r="29" hidden="1" s="2" customFormat="1" ht="14.4" customHeight="1">
      <c r="B29" s="54"/>
      <c r="C29" s="55"/>
      <c r="D29" s="55"/>
      <c r="E29" s="55"/>
      <c r="F29" s="56" t="s">
        <v>50</v>
      </c>
      <c r="G29" s="55"/>
      <c r="H29" s="55"/>
      <c r="I29" s="55"/>
      <c r="J29" s="55"/>
      <c r="K29" s="55"/>
      <c r="L29" s="57">
        <v>0.14999999999999999</v>
      </c>
      <c r="M29" s="55"/>
      <c r="N29" s="55"/>
      <c r="O29" s="55"/>
      <c r="P29" s="55"/>
      <c r="Q29" s="55"/>
      <c r="R29" s="55"/>
      <c r="S29" s="55"/>
      <c r="T29" s="55"/>
      <c r="U29" s="55"/>
      <c r="V29" s="55"/>
      <c r="W29" s="58">
        <f>ROUND(BC51,0)</f>
        <v>0</v>
      </c>
      <c r="X29" s="55"/>
      <c r="Y29" s="55"/>
      <c r="Z29" s="55"/>
      <c r="AA29" s="55"/>
      <c r="AB29" s="55"/>
      <c r="AC29" s="55"/>
      <c r="AD29" s="55"/>
      <c r="AE29" s="55"/>
      <c r="AF29" s="55"/>
      <c r="AG29" s="55"/>
      <c r="AH29" s="55"/>
      <c r="AI29" s="55"/>
      <c r="AJ29" s="55"/>
      <c r="AK29" s="58">
        <v>0</v>
      </c>
      <c r="AL29" s="55"/>
      <c r="AM29" s="55"/>
      <c r="AN29" s="55"/>
      <c r="AO29" s="55"/>
      <c r="AP29" s="55"/>
      <c r="AQ29" s="59"/>
      <c r="BE29" s="39"/>
    </row>
    <row r="30" hidden="1" s="2" customFormat="1" ht="14.4" customHeight="1">
      <c r="B30" s="54"/>
      <c r="C30" s="55"/>
      <c r="D30" s="55"/>
      <c r="E30" s="55"/>
      <c r="F30" s="56" t="s">
        <v>51</v>
      </c>
      <c r="G30" s="55"/>
      <c r="H30" s="55"/>
      <c r="I30" s="55"/>
      <c r="J30" s="55"/>
      <c r="K30" s="55"/>
      <c r="L30" s="57">
        <v>0</v>
      </c>
      <c r="M30" s="55"/>
      <c r="N30" s="55"/>
      <c r="O30" s="55"/>
      <c r="P30" s="55"/>
      <c r="Q30" s="55"/>
      <c r="R30" s="55"/>
      <c r="S30" s="55"/>
      <c r="T30" s="55"/>
      <c r="U30" s="55"/>
      <c r="V30" s="55"/>
      <c r="W30" s="58">
        <f>ROUND(BD51,0)</f>
        <v>0</v>
      </c>
      <c r="X30" s="55"/>
      <c r="Y30" s="55"/>
      <c r="Z30" s="55"/>
      <c r="AA30" s="55"/>
      <c r="AB30" s="55"/>
      <c r="AC30" s="55"/>
      <c r="AD30" s="55"/>
      <c r="AE30" s="55"/>
      <c r="AF30" s="55"/>
      <c r="AG30" s="55"/>
      <c r="AH30" s="55"/>
      <c r="AI30" s="55"/>
      <c r="AJ30" s="55"/>
      <c r="AK30" s="58">
        <v>0</v>
      </c>
      <c r="AL30" s="55"/>
      <c r="AM30" s="55"/>
      <c r="AN30" s="55"/>
      <c r="AO30" s="55"/>
      <c r="AP30" s="55"/>
      <c r="AQ30" s="59"/>
      <c r="BE30" s="39"/>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39"/>
    </row>
    <row r="32" s="1" customFormat="1" ht="25.92" customHeight="1">
      <c r="B32" s="47"/>
      <c r="C32" s="60"/>
      <c r="D32" s="61" t="s">
        <v>52</v>
      </c>
      <c r="E32" s="62"/>
      <c r="F32" s="62"/>
      <c r="G32" s="62"/>
      <c r="H32" s="62"/>
      <c r="I32" s="62"/>
      <c r="J32" s="62"/>
      <c r="K32" s="62"/>
      <c r="L32" s="62"/>
      <c r="M32" s="62"/>
      <c r="N32" s="62"/>
      <c r="O32" s="62"/>
      <c r="P32" s="62"/>
      <c r="Q32" s="62"/>
      <c r="R32" s="62"/>
      <c r="S32" s="62"/>
      <c r="T32" s="63" t="s">
        <v>53</v>
      </c>
      <c r="U32" s="62"/>
      <c r="V32" s="62"/>
      <c r="W32" s="62"/>
      <c r="X32" s="64" t="s">
        <v>54</v>
      </c>
      <c r="Y32" s="62"/>
      <c r="Z32" s="62"/>
      <c r="AA32" s="62"/>
      <c r="AB32" s="62"/>
      <c r="AC32" s="62"/>
      <c r="AD32" s="62"/>
      <c r="AE32" s="62"/>
      <c r="AF32" s="62"/>
      <c r="AG32" s="62"/>
      <c r="AH32" s="62"/>
      <c r="AI32" s="62"/>
      <c r="AJ32" s="62"/>
      <c r="AK32" s="65">
        <f>SUM(AK23:AK30)</f>
        <v>0</v>
      </c>
      <c r="AL32" s="62"/>
      <c r="AM32" s="62"/>
      <c r="AN32" s="62"/>
      <c r="AO32" s="66"/>
      <c r="AP32" s="60"/>
      <c r="AQ32" s="67"/>
      <c r="BE32" s="39"/>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55</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R17-061a</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Dolní Žleb ON-oprava (střecha a obálka budovy)</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23</v>
      </c>
      <c r="D44" s="75"/>
      <c r="E44" s="75"/>
      <c r="F44" s="75"/>
      <c r="G44" s="75"/>
      <c r="H44" s="75"/>
      <c r="I44" s="75"/>
      <c r="J44" s="75"/>
      <c r="K44" s="75"/>
      <c r="L44" s="85" t="str">
        <f>IF(K8="","",K8)</f>
        <v>Dolní Žleb</v>
      </c>
      <c r="M44" s="75"/>
      <c r="N44" s="75"/>
      <c r="O44" s="75"/>
      <c r="P44" s="75"/>
      <c r="Q44" s="75"/>
      <c r="R44" s="75"/>
      <c r="S44" s="75"/>
      <c r="T44" s="75"/>
      <c r="U44" s="75"/>
      <c r="V44" s="75"/>
      <c r="W44" s="75"/>
      <c r="X44" s="75"/>
      <c r="Y44" s="75"/>
      <c r="Z44" s="75"/>
      <c r="AA44" s="75"/>
      <c r="AB44" s="75"/>
      <c r="AC44" s="75"/>
      <c r="AD44" s="75"/>
      <c r="AE44" s="75"/>
      <c r="AF44" s="75"/>
      <c r="AG44" s="75"/>
      <c r="AH44" s="75"/>
      <c r="AI44" s="77" t="s">
        <v>25</v>
      </c>
      <c r="AJ44" s="75"/>
      <c r="AK44" s="75"/>
      <c r="AL44" s="75"/>
      <c r="AM44" s="86" t="str">
        <f>IF(AN8= "","",AN8)</f>
        <v>5.9.2017</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29</v>
      </c>
      <c r="D46" s="75"/>
      <c r="E46" s="75"/>
      <c r="F46" s="75"/>
      <c r="G46" s="75"/>
      <c r="H46" s="75"/>
      <c r="I46" s="75"/>
      <c r="J46" s="75"/>
      <c r="K46" s="75"/>
      <c r="L46" s="78" t="str">
        <f>IF(E11= "","",E11)</f>
        <v>SŽDC, s.o., Oblastní ředitelství Ústí nad Labem</v>
      </c>
      <c r="M46" s="75"/>
      <c r="N46" s="75"/>
      <c r="O46" s="75"/>
      <c r="P46" s="75"/>
      <c r="Q46" s="75"/>
      <c r="R46" s="75"/>
      <c r="S46" s="75"/>
      <c r="T46" s="75"/>
      <c r="U46" s="75"/>
      <c r="V46" s="75"/>
      <c r="W46" s="75"/>
      <c r="X46" s="75"/>
      <c r="Y46" s="75"/>
      <c r="Z46" s="75"/>
      <c r="AA46" s="75"/>
      <c r="AB46" s="75"/>
      <c r="AC46" s="75"/>
      <c r="AD46" s="75"/>
      <c r="AE46" s="75"/>
      <c r="AF46" s="75"/>
      <c r="AG46" s="75"/>
      <c r="AH46" s="75"/>
      <c r="AI46" s="77" t="s">
        <v>35</v>
      </c>
      <c r="AJ46" s="75"/>
      <c r="AK46" s="75"/>
      <c r="AL46" s="75"/>
      <c r="AM46" s="78" t="str">
        <f>IF(E17="","",E17)</f>
        <v>Tomáš Hladík</v>
      </c>
      <c r="AN46" s="78"/>
      <c r="AO46" s="78"/>
      <c r="AP46" s="78"/>
      <c r="AQ46" s="75"/>
      <c r="AR46" s="73"/>
      <c r="AS46" s="87" t="s">
        <v>56</v>
      </c>
      <c r="AT46" s="88"/>
      <c r="AU46" s="89"/>
      <c r="AV46" s="89"/>
      <c r="AW46" s="89"/>
      <c r="AX46" s="89"/>
      <c r="AY46" s="89"/>
      <c r="AZ46" s="89"/>
      <c r="BA46" s="89"/>
      <c r="BB46" s="89"/>
      <c r="BC46" s="89"/>
      <c r="BD46" s="90"/>
    </row>
    <row r="47" s="1" customFormat="1">
      <c r="B47" s="47"/>
      <c r="C47" s="77" t="s">
        <v>33</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57</v>
      </c>
      <c r="D49" s="98"/>
      <c r="E49" s="98"/>
      <c r="F49" s="98"/>
      <c r="G49" s="98"/>
      <c r="H49" s="99"/>
      <c r="I49" s="100" t="s">
        <v>58</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59</v>
      </c>
      <c r="AH49" s="98"/>
      <c r="AI49" s="98"/>
      <c r="AJ49" s="98"/>
      <c r="AK49" s="98"/>
      <c r="AL49" s="98"/>
      <c r="AM49" s="98"/>
      <c r="AN49" s="100" t="s">
        <v>60</v>
      </c>
      <c r="AO49" s="98"/>
      <c r="AP49" s="98"/>
      <c r="AQ49" s="102" t="s">
        <v>61</v>
      </c>
      <c r="AR49" s="73"/>
      <c r="AS49" s="103" t="s">
        <v>62</v>
      </c>
      <c r="AT49" s="104" t="s">
        <v>63</v>
      </c>
      <c r="AU49" s="104" t="s">
        <v>64</v>
      </c>
      <c r="AV49" s="104" t="s">
        <v>65</v>
      </c>
      <c r="AW49" s="104" t="s">
        <v>66</v>
      </c>
      <c r="AX49" s="104" t="s">
        <v>67</v>
      </c>
      <c r="AY49" s="104" t="s">
        <v>68</v>
      </c>
      <c r="AZ49" s="104" t="s">
        <v>69</v>
      </c>
      <c r="BA49" s="104" t="s">
        <v>70</v>
      </c>
      <c r="BB49" s="104" t="s">
        <v>71</v>
      </c>
      <c r="BC49" s="104" t="s">
        <v>72</v>
      </c>
      <c r="BD49" s="105" t="s">
        <v>73</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74</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ROUND(SUM(AG52:AG55),0)</f>
        <v>0</v>
      </c>
      <c r="AH51" s="111"/>
      <c r="AI51" s="111"/>
      <c r="AJ51" s="111"/>
      <c r="AK51" s="111"/>
      <c r="AL51" s="111"/>
      <c r="AM51" s="111"/>
      <c r="AN51" s="112">
        <f>SUM(AG51,AT51)</f>
        <v>0</v>
      </c>
      <c r="AO51" s="112"/>
      <c r="AP51" s="112"/>
      <c r="AQ51" s="113" t="s">
        <v>21</v>
      </c>
      <c r="AR51" s="84"/>
      <c r="AS51" s="114">
        <f>ROUND(SUM(AS52:AS55),0)</f>
        <v>0</v>
      </c>
      <c r="AT51" s="115">
        <f>ROUND(SUM(AV51:AW51),1)</f>
        <v>0</v>
      </c>
      <c r="AU51" s="116">
        <f>ROUND(SUM(AU52:AU55),5)</f>
        <v>0</v>
      </c>
      <c r="AV51" s="115">
        <f>ROUND(AZ51*L26,1)</f>
        <v>0</v>
      </c>
      <c r="AW51" s="115">
        <f>ROUND(BA51*L27,1)</f>
        <v>0</v>
      </c>
      <c r="AX51" s="115">
        <f>ROUND(BB51*L26,1)</f>
        <v>0</v>
      </c>
      <c r="AY51" s="115">
        <f>ROUND(BC51*L27,1)</f>
        <v>0</v>
      </c>
      <c r="AZ51" s="115">
        <f>ROUND(SUM(AZ52:AZ55),0)</f>
        <v>0</v>
      </c>
      <c r="BA51" s="115">
        <f>ROUND(SUM(BA52:BA55),0)</f>
        <v>0</v>
      </c>
      <c r="BB51" s="115">
        <f>ROUND(SUM(BB52:BB55),0)</f>
        <v>0</v>
      </c>
      <c r="BC51" s="115">
        <f>ROUND(SUM(BC52:BC55),0)</f>
        <v>0</v>
      </c>
      <c r="BD51" s="117">
        <f>ROUND(SUM(BD52:BD55),0)</f>
        <v>0</v>
      </c>
      <c r="BS51" s="118" t="s">
        <v>75</v>
      </c>
      <c r="BT51" s="118" t="s">
        <v>76</v>
      </c>
      <c r="BU51" s="119" t="s">
        <v>77</v>
      </c>
      <c r="BV51" s="118" t="s">
        <v>78</v>
      </c>
      <c r="BW51" s="118" t="s">
        <v>7</v>
      </c>
      <c r="BX51" s="118" t="s">
        <v>79</v>
      </c>
      <c r="CL51" s="118" t="s">
        <v>21</v>
      </c>
    </row>
    <row r="52" s="5" customFormat="1" ht="16.5" customHeight="1">
      <c r="A52" s="120" t="s">
        <v>80</v>
      </c>
      <c r="B52" s="121"/>
      <c r="C52" s="122"/>
      <c r="D52" s="123" t="s">
        <v>81</v>
      </c>
      <c r="E52" s="123"/>
      <c r="F52" s="123"/>
      <c r="G52" s="123"/>
      <c r="H52" s="123"/>
      <c r="I52" s="124"/>
      <c r="J52" s="123" t="s">
        <v>82</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'SO-01 - SO 100.00 - Vlast...'!J27</f>
        <v>0</v>
      </c>
      <c r="AH52" s="124"/>
      <c r="AI52" s="124"/>
      <c r="AJ52" s="124"/>
      <c r="AK52" s="124"/>
      <c r="AL52" s="124"/>
      <c r="AM52" s="124"/>
      <c r="AN52" s="125">
        <f>SUM(AG52,AT52)</f>
        <v>0</v>
      </c>
      <c r="AO52" s="124"/>
      <c r="AP52" s="124"/>
      <c r="AQ52" s="126" t="s">
        <v>83</v>
      </c>
      <c r="AR52" s="127"/>
      <c r="AS52" s="128">
        <v>0</v>
      </c>
      <c r="AT52" s="129">
        <f>ROUND(SUM(AV52:AW52),1)</f>
        <v>0</v>
      </c>
      <c r="AU52" s="130">
        <f>'SO-01 - SO 100.00 - Vlast...'!P106</f>
        <v>0</v>
      </c>
      <c r="AV52" s="129">
        <f>'SO-01 - SO 100.00 - Vlast...'!J30</f>
        <v>0</v>
      </c>
      <c r="AW52" s="129">
        <f>'SO-01 - SO 100.00 - Vlast...'!J31</f>
        <v>0</v>
      </c>
      <c r="AX52" s="129">
        <f>'SO-01 - SO 100.00 - Vlast...'!J32</f>
        <v>0</v>
      </c>
      <c r="AY52" s="129">
        <f>'SO-01 - SO 100.00 - Vlast...'!J33</f>
        <v>0</v>
      </c>
      <c r="AZ52" s="129">
        <f>'SO-01 - SO 100.00 - Vlast...'!F30</f>
        <v>0</v>
      </c>
      <c r="BA52" s="129">
        <f>'SO-01 - SO 100.00 - Vlast...'!F31</f>
        <v>0</v>
      </c>
      <c r="BB52" s="129">
        <f>'SO-01 - SO 100.00 - Vlast...'!F32</f>
        <v>0</v>
      </c>
      <c r="BC52" s="129">
        <f>'SO-01 - SO 100.00 - Vlast...'!F33</f>
        <v>0</v>
      </c>
      <c r="BD52" s="131">
        <f>'SO-01 - SO 100.00 - Vlast...'!F34</f>
        <v>0</v>
      </c>
      <c r="BT52" s="132" t="s">
        <v>38</v>
      </c>
      <c r="BV52" s="132" t="s">
        <v>78</v>
      </c>
      <c r="BW52" s="132" t="s">
        <v>84</v>
      </c>
      <c r="BX52" s="132" t="s">
        <v>7</v>
      </c>
      <c r="CL52" s="132" t="s">
        <v>21</v>
      </c>
      <c r="CM52" s="132" t="s">
        <v>85</v>
      </c>
    </row>
    <row r="53" s="5" customFormat="1" ht="16.5" customHeight="1">
      <c r="A53" s="120" t="s">
        <v>80</v>
      </c>
      <c r="B53" s="121"/>
      <c r="C53" s="122"/>
      <c r="D53" s="123" t="s">
        <v>86</v>
      </c>
      <c r="E53" s="123"/>
      <c r="F53" s="123"/>
      <c r="G53" s="123"/>
      <c r="H53" s="123"/>
      <c r="I53" s="124"/>
      <c r="J53" s="123" t="s">
        <v>87</v>
      </c>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5">
        <f>'SO-02 - Hromosvod'!J27</f>
        <v>0</v>
      </c>
      <c r="AH53" s="124"/>
      <c r="AI53" s="124"/>
      <c r="AJ53" s="124"/>
      <c r="AK53" s="124"/>
      <c r="AL53" s="124"/>
      <c r="AM53" s="124"/>
      <c r="AN53" s="125">
        <f>SUM(AG53,AT53)</f>
        <v>0</v>
      </c>
      <c r="AO53" s="124"/>
      <c r="AP53" s="124"/>
      <c r="AQ53" s="126" t="s">
        <v>83</v>
      </c>
      <c r="AR53" s="127"/>
      <c r="AS53" s="128">
        <v>0</v>
      </c>
      <c r="AT53" s="129">
        <f>ROUND(SUM(AV53:AW53),1)</f>
        <v>0</v>
      </c>
      <c r="AU53" s="130">
        <f>'SO-02 - Hromosvod'!P82</f>
        <v>0</v>
      </c>
      <c r="AV53" s="129">
        <f>'SO-02 - Hromosvod'!J30</f>
        <v>0</v>
      </c>
      <c r="AW53" s="129">
        <f>'SO-02 - Hromosvod'!J31</f>
        <v>0</v>
      </c>
      <c r="AX53" s="129">
        <f>'SO-02 - Hromosvod'!J32</f>
        <v>0</v>
      </c>
      <c r="AY53" s="129">
        <f>'SO-02 - Hromosvod'!J33</f>
        <v>0</v>
      </c>
      <c r="AZ53" s="129">
        <f>'SO-02 - Hromosvod'!F30</f>
        <v>0</v>
      </c>
      <c r="BA53" s="129">
        <f>'SO-02 - Hromosvod'!F31</f>
        <v>0</v>
      </c>
      <c r="BB53" s="129">
        <f>'SO-02 - Hromosvod'!F32</f>
        <v>0</v>
      </c>
      <c r="BC53" s="129">
        <f>'SO-02 - Hromosvod'!F33</f>
        <v>0</v>
      </c>
      <c r="BD53" s="131">
        <f>'SO-02 - Hromosvod'!F34</f>
        <v>0</v>
      </c>
      <c r="BT53" s="132" t="s">
        <v>38</v>
      </c>
      <c r="BV53" s="132" t="s">
        <v>78</v>
      </c>
      <c r="BW53" s="132" t="s">
        <v>88</v>
      </c>
      <c r="BX53" s="132" t="s">
        <v>7</v>
      </c>
      <c r="CL53" s="132" t="s">
        <v>21</v>
      </c>
      <c r="CM53" s="132" t="s">
        <v>85</v>
      </c>
    </row>
    <row r="54" s="5" customFormat="1" ht="31.5" customHeight="1">
      <c r="A54" s="120" t="s">
        <v>80</v>
      </c>
      <c r="B54" s="121"/>
      <c r="C54" s="122"/>
      <c r="D54" s="123" t="s">
        <v>89</v>
      </c>
      <c r="E54" s="123"/>
      <c r="F54" s="123"/>
      <c r="G54" s="123"/>
      <c r="H54" s="123"/>
      <c r="I54" s="124"/>
      <c r="J54" s="123" t="s">
        <v>90</v>
      </c>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5">
        <f>'SO-03 - ŽST Dolní Žleb - ...'!J27</f>
        <v>0</v>
      </c>
      <c r="AH54" s="124"/>
      <c r="AI54" s="124"/>
      <c r="AJ54" s="124"/>
      <c r="AK54" s="124"/>
      <c r="AL54" s="124"/>
      <c r="AM54" s="124"/>
      <c r="AN54" s="125">
        <f>SUM(AG54,AT54)</f>
        <v>0</v>
      </c>
      <c r="AO54" s="124"/>
      <c r="AP54" s="124"/>
      <c r="AQ54" s="126" t="s">
        <v>83</v>
      </c>
      <c r="AR54" s="127"/>
      <c r="AS54" s="128">
        <v>0</v>
      </c>
      <c r="AT54" s="129">
        <f>ROUND(SUM(AV54:AW54),1)</f>
        <v>0</v>
      </c>
      <c r="AU54" s="130">
        <f>'SO-03 - ŽST Dolní Žleb - ...'!P85</f>
        <v>0</v>
      </c>
      <c r="AV54" s="129">
        <f>'SO-03 - ŽST Dolní Žleb - ...'!J30</f>
        <v>0</v>
      </c>
      <c r="AW54" s="129">
        <f>'SO-03 - ŽST Dolní Žleb - ...'!J31</f>
        <v>0</v>
      </c>
      <c r="AX54" s="129">
        <f>'SO-03 - ŽST Dolní Žleb - ...'!J32</f>
        <v>0</v>
      </c>
      <c r="AY54" s="129">
        <f>'SO-03 - ŽST Dolní Žleb - ...'!J33</f>
        <v>0</v>
      </c>
      <c r="AZ54" s="129">
        <f>'SO-03 - ŽST Dolní Žleb - ...'!F30</f>
        <v>0</v>
      </c>
      <c r="BA54" s="129">
        <f>'SO-03 - ŽST Dolní Žleb - ...'!F31</f>
        <v>0</v>
      </c>
      <c r="BB54" s="129">
        <f>'SO-03 - ŽST Dolní Žleb - ...'!F32</f>
        <v>0</v>
      </c>
      <c r="BC54" s="129">
        <f>'SO-03 - ŽST Dolní Žleb - ...'!F33</f>
        <v>0</v>
      </c>
      <c r="BD54" s="131">
        <f>'SO-03 - ŽST Dolní Žleb - ...'!F34</f>
        <v>0</v>
      </c>
      <c r="BT54" s="132" t="s">
        <v>38</v>
      </c>
      <c r="BV54" s="132" t="s">
        <v>78</v>
      </c>
      <c r="BW54" s="132" t="s">
        <v>91</v>
      </c>
      <c r="BX54" s="132" t="s">
        <v>7</v>
      </c>
      <c r="CL54" s="132" t="s">
        <v>21</v>
      </c>
      <c r="CM54" s="132" t="s">
        <v>85</v>
      </c>
    </row>
    <row r="55" s="5" customFormat="1" ht="16.5" customHeight="1">
      <c r="A55" s="120" t="s">
        <v>80</v>
      </c>
      <c r="B55" s="121"/>
      <c r="C55" s="122"/>
      <c r="D55" s="123" t="s">
        <v>92</v>
      </c>
      <c r="E55" s="123"/>
      <c r="F55" s="123"/>
      <c r="G55" s="123"/>
      <c r="H55" s="123"/>
      <c r="I55" s="124"/>
      <c r="J55" s="123" t="s">
        <v>92</v>
      </c>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5">
        <f>'VRN - VRN'!J27</f>
        <v>0</v>
      </c>
      <c r="AH55" s="124"/>
      <c r="AI55" s="124"/>
      <c r="AJ55" s="124"/>
      <c r="AK55" s="124"/>
      <c r="AL55" s="124"/>
      <c r="AM55" s="124"/>
      <c r="AN55" s="125">
        <f>SUM(AG55,AT55)</f>
        <v>0</v>
      </c>
      <c r="AO55" s="124"/>
      <c r="AP55" s="124"/>
      <c r="AQ55" s="126" t="s">
        <v>83</v>
      </c>
      <c r="AR55" s="127"/>
      <c r="AS55" s="133">
        <v>0</v>
      </c>
      <c r="AT55" s="134">
        <f>ROUND(SUM(AV55:AW55),1)</f>
        <v>0</v>
      </c>
      <c r="AU55" s="135">
        <f>'VRN - VRN'!P81</f>
        <v>0</v>
      </c>
      <c r="AV55" s="134">
        <f>'VRN - VRN'!J30</f>
        <v>0</v>
      </c>
      <c r="AW55" s="134">
        <f>'VRN - VRN'!J31</f>
        <v>0</v>
      </c>
      <c r="AX55" s="134">
        <f>'VRN - VRN'!J32</f>
        <v>0</v>
      </c>
      <c r="AY55" s="134">
        <f>'VRN - VRN'!J33</f>
        <v>0</v>
      </c>
      <c r="AZ55" s="134">
        <f>'VRN - VRN'!F30</f>
        <v>0</v>
      </c>
      <c r="BA55" s="134">
        <f>'VRN - VRN'!F31</f>
        <v>0</v>
      </c>
      <c r="BB55" s="134">
        <f>'VRN - VRN'!F32</f>
        <v>0</v>
      </c>
      <c r="BC55" s="134">
        <f>'VRN - VRN'!F33</f>
        <v>0</v>
      </c>
      <c r="BD55" s="136">
        <f>'VRN - VRN'!F34</f>
        <v>0</v>
      </c>
      <c r="BT55" s="132" t="s">
        <v>38</v>
      </c>
      <c r="BV55" s="132" t="s">
        <v>78</v>
      </c>
      <c r="BW55" s="132" t="s">
        <v>93</v>
      </c>
      <c r="BX55" s="132" t="s">
        <v>7</v>
      </c>
      <c r="CL55" s="132" t="s">
        <v>21</v>
      </c>
      <c r="CM55" s="132" t="s">
        <v>85</v>
      </c>
    </row>
    <row r="56" s="1" customFormat="1" ht="30" customHeight="1">
      <c r="B56" s="47"/>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3"/>
    </row>
    <row r="57" s="1" customFormat="1" ht="6.96" customHeight="1">
      <c r="B57" s="68"/>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3"/>
    </row>
  </sheetData>
  <sheetProtection sheet="1" formatColumns="0" formatRows="0" objects="1" scenarios="1" spinCount="100000" saltValue="o80egT/sn6IiswX6KnWG+BFh2AIWmn8Ovlz5fuy0gXwsn8hTqUQrkLzskRQpEcYz3V1K3kLR2eZB8/6FAYrZcQ==" hashValue="Z6Tw1bsoP59kN1bC6SSKQ/pduN6mCJuy8qF+QZdf9O+RrNGDPzO+vEs5RgYLLs0FClydEvDWd96/83P5W2iPbA=="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G51:AM51"/>
    <mergeCell ref="AN51:AP51"/>
    <mergeCell ref="AR2:BE2"/>
  </mergeCells>
  <hyperlinks>
    <hyperlink ref="K1:S1" location="C2" display="1) Rekapitulace stavby"/>
    <hyperlink ref="W1:AI1" location="C51" display="2) Rekapitulace objektů stavby a soupisů prací"/>
    <hyperlink ref="A52" location="'SO-01 - SO 100.00 - Vlast...'!C2" display="/"/>
    <hyperlink ref="A53" location="'SO-02 - Hromosvod'!C2" display="/"/>
    <hyperlink ref="A54" location="'SO-03 - ŽST Dolní Žleb - ...'!C2" display="/"/>
    <hyperlink ref="A55" location="'VRN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94</v>
      </c>
      <c r="G1" s="140" t="s">
        <v>95</v>
      </c>
      <c r="H1" s="140"/>
      <c r="I1" s="141"/>
      <c r="J1" s="140" t="s">
        <v>96</v>
      </c>
      <c r="K1" s="139" t="s">
        <v>97</v>
      </c>
      <c r="L1" s="140" t="s">
        <v>98</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84</v>
      </c>
    </row>
    <row r="3" ht="6.96" customHeight="1">
      <c r="B3" s="25"/>
      <c r="C3" s="26"/>
      <c r="D3" s="26"/>
      <c r="E3" s="26"/>
      <c r="F3" s="26"/>
      <c r="G3" s="26"/>
      <c r="H3" s="26"/>
      <c r="I3" s="142"/>
      <c r="J3" s="26"/>
      <c r="K3" s="27"/>
      <c r="AT3" s="24" t="s">
        <v>85</v>
      </c>
    </row>
    <row r="4" ht="36.96" customHeight="1">
      <c r="B4" s="28"/>
      <c r="C4" s="29"/>
      <c r="D4" s="30" t="s">
        <v>99</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Dolní Žleb ON-oprava (střecha a obálka budovy)</v>
      </c>
      <c r="F7" s="40"/>
      <c r="G7" s="40"/>
      <c r="H7" s="40"/>
      <c r="I7" s="143"/>
      <c r="J7" s="29"/>
      <c r="K7" s="31"/>
    </row>
    <row r="8" s="1" customFormat="1">
      <c r="B8" s="47"/>
      <c r="C8" s="48"/>
      <c r="D8" s="40" t="s">
        <v>100</v>
      </c>
      <c r="E8" s="48"/>
      <c r="F8" s="48"/>
      <c r="G8" s="48"/>
      <c r="H8" s="48"/>
      <c r="I8" s="145"/>
      <c r="J8" s="48"/>
      <c r="K8" s="52"/>
    </row>
    <row r="9" s="1" customFormat="1" ht="36.96" customHeight="1">
      <c r="B9" s="47"/>
      <c r="C9" s="48"/>
      <c r="D9" s="48"/>
      <c r="E9" s="146" t="s">
        <v>101</v>
      </c>
      <c r="F9" s="48"/>
      <c r="G9" s="48"/>
      <c r="H9" s="48"/>
      <c r="I9" s="145"/>
      <c r="J9" s="48"/>
      <c r="K9" s="52"/>
    </row>
    <row r="10" s="1" customFormat="1">
      <c r="B10" s="47"/>
      <c r="C10" s="48"/>
      <c r="D10" s="48"/>
      <c r="E10" s="48"/>
      <c r="F10" s="48"/>
      <c r="G10" s="48"/>
      <c r="H10" s="48"/>
      <c r="I10" s="145"/>
      <c r="J10" s="48"/>
      <c r="K10" s="52"/>
    </row>
    <row r="11" s="1" customFormat="1" ht="14.4" customHeight="1">
      <c r="B11" s="47"/>
      <c r="C11" s="48"/>
      <c r="D11" s="40" t="s">
        <v>20</v>
      </c>
      <c r="E11" s="48"/>
      <c r="F11" s="35" t="s">
        <v>21</v>
      </c>
      <c r="G11" s="48"/>
      <c r="H11" s="48"/>
      <c r="I11" s="147" t="s">
        <v>22</v>
      </c>
      <c r="J11" s="35" t="s">
        <v>21</v>
      </c>
      <c r="K11" s="52"/>
    </row>
    <row r="12" s="1" customFormat="1" ht="14.4" customHeight="1">
      <c r="B12" s="47"/>
      <c r="C12" s="48"/>
      <c r="D12" s="40" t="s">
        <v>23</v>
      </c>
      <c r="E12" s="48"/>
      <c r="F12" s="35" t="s">
        <v>24</v>
      </c>
      <c r="G12" s="48"/>
      <c r="H12" s="48"/>
      <c r="I12" s="147" t="s">
        <v>25</v>
      </c>
      <c r="J12" s="148" t="str">
        <f>'Rekapitulace stavby'!AN8</f>
        <v>5.9.2017</v>
      </c>
      <c r="K12" s="52"/>
    </row>
    <row r="13" s="1" customFormat="1" ht="10.8" customHeight="1">
      <c r="B13" s="47"/>
      <c r="C13" s="48"/>
      <c r="D13" s="48"/>
      <c r="E13" s="48"/>
      <c r="F13" s="48"/>
      <c r="G13" s="48"/>
      <c r="H13" s="48"/>
      <c r="I13" s="145"/>
      <c r="J13" s="48"/>
      <c r="K13" s="52"/>
    </row>
    <row r="14" s="1" customFormat="1" ht="14.4" customHeight="1">
      <c r="B14" s="47"/>
      <c r="C14" s="48"/>
      <c r="D14" s="40" t="s">
        <v>29</v>
      </c>
      <c r="E14" s="48"/>
      <c r="F14" s="48"/>
      <c r="G14" s="48"/>
      <c r="H14" s="48"/>
      <c r="I14" s="147" t="s">
        <v>30</v>
      </c>
      <c r="J14" s="35" t="s">
        <v>21</v>
      </c>
      <c r="K14" s="52"/>
    </row>
    <row r="15" s="1" customFormat="1" ht="18" customHeight="1">
      <c r="B15" s="47"/>
      <c r="C15" s="48"/>
      <c r="D15" s="48"/>
      <c r="E15" s="35" t="s">
        <v>102</v>
      </c>
      <c r="F15" s="48"/>
      <c r="G15" s="48"/>
      <c r="H15" s="48"/>
      <c r="I15" s="147" t="s">
        <v>32</v>
      </c>
      <c r="J15" s="35" t="s">
        <v>21</v>
      </c>
      <c r="K15" s="52"/>
    </row>
    <row r="16" s="1" customFormat="1" ht="6.96" customHeight="1">
      <c r="B16" s="47"/>
      <c r="C16" s="48"/>
      <c r="D16" s="48"/>
      <c r="E16" s="48"/>
      <c r="F16" s="48"/>
      <c r="G16" s="48"/>
      <c r="H16" s="48"/>
      <c r="I16" s="145"/>
      <c r="J16" s="48"/>
      <c r="K16" s="52"/>
    </row>
    <row r="17" s="1" customFormat="1" ht="14.4" customHeight="1">
      <c r="B17" s="47"/>
      <c r="C17" s="48"/>
      <c r="D17" s="40" t="s">
        <v>33</v>
      </c>
      <c r="E17" s="48"/>
      <c r="F17" s="48"/>
      <c r="G17" s="48"/>
      <c r="H17" s="48"/>
      <c r="I17" s="147" t="s">
        <v>30</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7" t="s">
        <v>32</v>
      </c>
      <c r="J18" s="35" t="str">
        <f>IF('Rekapitulace stavby'!AN14="Vyplň údaj","",IF('Rekapitulace stavby'!AN14="","",'Rekapitulace stavby'!AN14))</f>
        <v/>
      </c>
      <c r="K18" s="52"/>
    </row>
    <row r="19" s="1" customFormat="1" ht="6.96" customHeight="1">
      <c r="B19" s="47"/>
      <c r="C19" s="48"/>
      <c r="D19" s="48"/>
      <c r="E19" s="48"/>
      <c r="F19" s="48"/>
      <c r="G19" s="48"/>
      <c r="H19" s="48"/>
      <c r="I19" s="145"/>
      <c r="J19" s="48"/>
      <c r="K19" s="52"/>
    </row>
    <row r="20" s="1" customFormat="1" ht="14.4" customHeight="1">
      <c r="B20" s="47"/>
      <c r="C20" s="48"/>
      <c r="D20" s="40" t="s">
        <v>35</v>
      </c>
      <c r="E20" s="48"/>
      <c r="F20" s="48"/>
      <c r="G20" s="48"/>
      <c r="H20" s="48"/>
      <c r="I20" s="147" t="s">
        <v>30</v>
      </c>
      <c r="J20" s="35" t="s">
        <v>21</v>
      </c>
      <c r="K20" s="52"/>
    </row>
    <row r="21" s="1" customFormat="1" ht="18" customHeight="1">
      <c r="B21" s="47"/>
      <c r="C21" s="48"/>
      <c r="D21" s="48"/>
      <c r="E21" s="35" t="s">
        <v>37</v>
      </c>
      <c r="F21" s="48"/>
      <c r="G21" s="48"/>
      <c r="H21" s="48"/>
      <c r="I21" s="147" t="s">
        <v>32</v>
      </c>
      <c r="J21" s="35" t="s">
        <v>21</v>
      </c>
      <c r="K21" s="52"/>
    </row>
    <row r="22" s="1" customFormat="1" ht="6.96" customHeight="1">
      <c r="B22" s="47"/>
      <c r="C22" s="48"/>
      <c r="D22" s="48"/>
      <c r="E22" s="48"/>
      <c r="F22" s="48"/>
      <c r="G22" s="48"/>
      <c r="H22" s="48"/>
      <c r="I22" s="145"/>
      <c r="J22" s="48"/>
      <c r="K22" s="52"/>
    </row>
    <row r="23" s="1" customFormat="1" ht="14.4" customHeight="1">
      <c r="B23" s="47"/>
      <c r="C23" s="48"/>
      <c r="D23" s="40" t="s">
        <v>39</v>
      </c>
      <c r="E23" s="48"/>
      <c r="F23" s="48"/>
      <c r="G23" s="48"/>
      <c r="H23" s="48"/>
      <c r="I23" s="145"/>
      <c r="J23" s="48"/>
      <c r="K23" s="52"/>
    </row>
    <row r="24" s="6" customFormat="1" ht="71.25" customHeight="1">
      <c r="B24" s="149"/>
      <c r="C24" s="150"/>
      <c r="D24" s="150"/>
      <c r="E24" s="45" t="s">
        <v>41</v>
      </c>
      <c r="F24" s="45"/>
      <c r="G24" s="45"/>
      <c r="H24" s="45"/>
      <c r="I24" s="151"/>
      <c r="J24" s="150"/>
      <c r="K24" s="152"/>
    </row>
    <row r="25" s="1" customFormat="1" ht="6.96" customHeight="1">
      <c r="B25" s="47"/>
      <c r="C25" s="48"/>
      <c r="D25" s="48"/>
      <c r="E25" s="48"/>
      <c r="F25" s="48"/>
      <c r="G25" s="48"/>
      <c r="H25" s="48"/>
      <c r="I25" s="145"/>
      <c r="J25" s="48"/>
      <c r="K25" s="52"/>
    </row>
    <row r="26" s="1" customFormat="1" ht="6.96" customHeight="1">
      <c r="B26" s="47"/>
      <c r="C26" s="48"/>
      <c r="D26" s="107"/>
      <c r="E26" s="107"/>
      <c r="F26" s="107"/>
      <c r="G26" s="107"/>
      <c r="H26" s="107"/>
      <c r="I26" s="153"/>
      <c r="J26" s="107"/>
      <c r="K26" s="154"/>
    </row>
    <row r="27" s="1" customFormat="1" ht="25.44" customHeight="1">
      <c r="B27" s="47"/>
      <c r="C27" s="48"/>
      <c r="D27" s="155" t="s">
        <v>42</v>
      </c>
      <c r="E27" s="48"/>
      <c r="F27" s="48"/>
      <c r="G27" s="48"/>
      <c r="H27" s="48"/>
      <c r="I27" s="145"/>
      <c r="J27" s="156">
        <f>ROUND(J106,0)</f>
        <v>0</v>
      </c>
      <c r="K27" s="52"/>
    </row>
    <row r="28" s="1" customFormat="1" ht="6.96" customHeight="1">
      <c r="B28" s="47"/>
      <c r="C28" s="48"/>
      <c r="D28" s="107"/>
      <c r="E28" s="107"/>
      <c r="F28" s="107"/>
      <c r="G28" s="107"/>
      <c r="H28" s="107"/>
      <c r="I28" s="153"/>
      <c r="J28" s="107"/>
      <c r="K28" s="154"/>
    </row>
    <row r="29" s="1" customFormat="1" ht="14.4" customHeight="1">
      <c r="B29" s="47"/>
      <c r="C29" s="48"/>
      <c r="D29" s="48"/>
      <c r="E29" s="48"/>
      <c r="F29" s="53" t="s">
        <v>44</v>
      </c>
      <c r="G29" s="48"/>
      <c r="H29" s="48"/>
      <c r="I29" s="157" t="s">
        <v>43</v>
      </c>
      <c r="J29" s="53" t="s">
        <v>45</v>
      </c>
      <c r="K29" s="52"/>
    </row>
    <row r="30" s="1" customFormat="1" ht="14.4" customHeight="1">
      <c r="B30" s="47"/>
      <c r="C30" s="48"/>
      <c r="D30" s="56" t="s">
        <v>46</v>
      </c>
      <c r="E30" s="56" t="s">
        <v>47</v>
      </c>
      <c r="F30" s="158">
        <f>ROUND(SUM(BE106:BE2181), 0)</f>
        <v>0</v>
      </c>
      <c r="G30" s="48"/>
      <c r="H30" s="48"/>
      <c r="I30" s="159">
        <v>0.20999999999999999</v>
      </c>
      <c r="J30" s="158">
        <f>ROUND(ROUND((SUM(BE106:BE2181)), 0)*I30, 1)</f>
        <v>0</v>
      </c>
      <c r="K30" s="52"/>
    </row>
    <row r="31" s="1" customFormat="1" ht="14.4" customHeight="1">
      <c r="B31" s="47"/>
      <c r="C31" s="48"/>
      <c r="D31" s="48"/>
      <c r="E31" s="56" t="s">
        <v>48</v>
      </c>
      <c r="F31" s="158">
        <f>ROUND(SUM(BF106:BF2181), 0)</f>
        <v>0</v>
      </c>
      <c r="G31" s="48"/>
      <c r="H31" s="48"/>
      <c r="I31" s="159">
        <v>0.14999999999999999</v>
      </c>
      <c r="J31" s="158">
        <f>ROUND(ROUND((SUM(BF106:BF2181)), 0)*I31, 1)</f>
        <v>0</v>
      </c>
      <c r="K31" s="52"/>
    </row>
    <row r="32" hidden="1" s="1" customFormat="1" ht="14.4" customHeight="1">
      <c r="B32" s="47"/>
      <c r="C32" s="48"/>
      <c r="D32" s="48"/>
      <c r="E32" s="56" t="s">
        <v>49</v>
      </c>
      <c r="F32" s="158">
        <f>ROUND(SUM(BG106:BG2181), 0)</f>
        <v>0</v>
      </c>
      <c r="G32" s="48"/>
      <c r="H32" s="48"/>
      <c r="I32" s="159">
        <v>0.20999999999999999</v>
      </c>
      <c r="J32" s="158">
        <v>0</v>
      </c>
      <c r="K32" s="52"/>
    </row>
    <row r="33" hidden="1" s="1" customFormat="1" ht="14.4" customHeight="1">
      <c r="B33" s="47"/>
      <c r="C33" s="48"/>
      <c r="D33" s="48"/>
      <c r="E33" s="56" t="s">
        <v>50</v>
      </c>
      <c r="F33" s="158">
        <f>ROUND(SUM(BH106:BH2181), 0)</f>
        <v>0</v>
      </c>
      <c r="G33" s="48"/>
      <c r="H33" s="48"/>
      <c r="I33" s="159">
        <v>0.14999999999999999</v>
      </c>
      <c r="J33" s="158">
        <v>0</v>
      </c>
      <c r="K33" s="52"/>
    </row>
    <row r="34" hidden="1" s="1" customFormat="1" ht="14.4" customHeight="1">
      <c r="B34" s="47"/>
      <c r="C34" s="48"/>
      <c r="D34" s="48"/>
      <c r="E34" s="56" t="s">
        <v>51</v>
      </c>
      <c r="F34" s="158">
        <f>ROUND(SUM(BI106:BI2181), 0)</f>
        <v>0</v>
      </c>
      <c r="G34" s="48"/>
      <c r="H34" s="48"/>
      <c r="I34" s="159">
        <v>0</v>
      </c>
      <c r="J34" s="158">
        <v>0</v>
      </c>
      <c r="K34" s="52"/>
    </row>
    <row r="35" s="1" customFormat="1" ht="6.96" customHeight="1">
      <c r="B35" s="47"/>
      <c r="C35" s="48"/>
      <c r="D35" s="48"/>
      <c r="E35" s="48"/>
      <c r="F35" s="48"/>
      <c r="G35" s="48"/>
      <c r="H35" s="48"/>
      <c r="I35" s="145"/>
      <c r="J35" s="48"/>
      <c r="K35" s="52"/>
    </row>
    <row r="36" s="1" customFormat="1" ht="25.44" customHeight="1">
      <c r="B36" s="47"/>
      <c r="C36" s="160"/>
      <c r="D36" s="161" t="s">
        <v>52</v>
      </c>
      <c r="E36" s="99"/>
      <c r="F36" s="99"/>
      <c r="G36" s="162" t="s">
        <v>53</v>
      </c>
      <c r="H36" s="163" t="s">
        <v>54</v>
      </c>
      <c r="I36" s="164"/>
      <c r="J36" s="165">
        <f>SUM(J27:J34)</f>
        <v>0</v>
      </c>
      <c r="K36" s="166"/>
    </row>
    <row r="37" s="1" customFormat="1" ht="14.4" customHeight="1">
      <c r="B37" s="68"/>
      <c r="C37" s="69"/>
      <c r="D37" s="69"/>
      <c r="E37" s="69"/>
      <c r="F37" s="69"/>
      <c r="G37" s="69"/>
      <c r="H37" s="69"/>
      <c r="I37" s="167"/>
      <c r="J37" s="69"/>
      <c r="K37" s="70"/>
    </row>
    <row r="41" s="1" customFormat="1" ht="6.96" customHeight="1">
      <c r="B41" s="168"/>
      <c r="C41" s="169"/>
      <c r="D41" s="169"/>
      <c r="E41" s="169"/>
      <c r="F41" s="169"/>
      <c r="G41" s="169"/>
      <c r="H41" s="169"/>
      <c r="I41" s="170"/>
      <c r="J41" s="169"/>
      <c r="K41" s="171"/>
    </row>
    <row r="42" s="1" customFormat="1" ht="36.96" customHeight="1">
      <c r="B42" s="47"/>
      <c r="C42" s="30" t="s">
        <v>103</v>
      </c>
      <c r="D42" s="48"/>
      <c r="E42" s="48"/>
      <c r="F42" s="48"/>
      <c r="G42" s="48"/>
      <c r="H42" s="48"/>
      <c r="I42" s="145"/>
      <c r="J42" s="48"/>
      <c r="K42" s="52"/>
    </row>
    <row r="43" s="1" customFormat="1" ht="6.96" customHeight="1">
      <c r="B43" s="47"/>
      <c r="C43" s="48"/>
      <c r="D43" s="48"/>
      <c r="E43" s="48"/>
      <c r="F43" s="48"/>
      <c r="G43" s="48"/>
      <c r="H43" s="48"/>
      <c r="I43" s="145"/>
      <c r="J43" s="48"/>
      <c r="K43" s="52"/>
    </row>
    <row r="44" s="1" customFormat="1" ht="14.4" customHeight="1">
      <c r="B44" s="47"/>
      <c r="C44" s="40" t="s">
        <v>18</v>
      </c>
      <c r="D44" s="48"/>
      <c r="E44" s="48"/>
      <c r="F44" s="48"/>
      <c r="G44" s="48"/>
      <c r="H44" s="48"/>
      <c r="I44" s="145"/>
      <c r="J44" s="48"/>
      <c r="K44" s="52"/>
    </row>
    <row r="45" s="1" customFormat="1" ht="16.5" customHeight="1">
      <c r="B45" s="47"/>
      <c r="C45" s="48"/>
      <c r="D45" s="48"/>
      <c r="E45" s="144" t="str">
        <f>E7</f>
        <v>Dolní Žleb ON-oprava (střecha a obálka budovy)</v>
      </c>
      <c r="F45" s="40"/>
      <c r="G45" s="40"/>
      <c r="H45" s="40"/>
      <c r="I45" s="145"/>
      <c r="J45" s="48"/>
      <c r="K45" s="52"/>
    </row>
    <row r="46" s="1" customFormat="1" ht="14.4" customHeight="1">
      <c r="B46" s="47"/>
      <c r="C46" s="40" t="s">
        <v>100</v>
      </c>
      <c r="D46" s="48"/>
      <c r="E46" s="48"/>
      <c r="F46" s="48"/>
      <c r="G46" s="48"/>
      <c r="H46" s="48"/>
      <c r="I46" s="145"/>
      <c r="J46" s="48"/>
      <c r="K46" s="52"/>
    </row>
    <row r="47" s="1" customFormat="1" ht="17.25" customHeight="1">
      <c r="B47" s="47"/>
      <c r="C47" s="48"/>
      <c r="D47" s="48"/>
      <c r="E47" s="146" t="str">
        <f>E9</f>
        <v>SO-01 - SO 100.00 - Vlastní objekt žst.</v>
      </c>
      <c r="F47" s="48"/>
      <c r="G47" s="48"/>
      <c r="H47" s="48"/>
      <c r="I47" s="145"/>
      <c r="J47" s="48"/>
      <c r="K47" s="52"/>
    </row>
    <row r="48" s="1" customFormat="1" ht="6.96" customHeight="1">
      <c r="B48" s="47"/>
      <c r="C48" s="48"/>
      <c r="D48" s="48"/>
      <c r="E48" s="48"/>
      <c r="F48" s="48"/>
      <c r="G48" s="48"/>
      <c r="H48" s="48"/>
      <c r="I48" s="145"/>
      <c r="J48" s="48"/>
      <c r="K48" s="52"/>
    </row>
    <row r="49" s="1" customFormat="1" ht="18" customHeight="1">
      <c r="B49" s="47"/>
      <c r="C49" s="40" t="s">
        <v>23</v>
      </c>
      <c r="D49" s="48"/>
      <c r="E49" s="48"/>
      <c r="F49" s="35" t="str">
        <f>F12</f>
        <v>Dolní Žleb</v>
      </c>
      <c r="G49" s="48"/>
      <c r="H49" s="48"/>
      <c r="I49" s="147" t="s">
        <v>25</v>
      </c>
      <c r="J49" s="148" t="str">
        <f>IF(J12="","",J12)</f>
        <v>5.9.2017</v>
      </c>
      <c r="K49" s="52"/>
    </row>
    <row r="50" s="1" customFormat="1" ht="6.96" customHeight="1">
      <c r="B50" s="47"/>
      <c r="C50" s="48"/>
      <c r="D50" s="48"/>
      <c r="E50" s="48"/>
      <c r="F50" s="48"/>
      <c r="G50" s="48"/>
      <c r="H50" s="48"/>
      <c r="I50" s="145"/>
      <c r="J50" s="48"/>
      <c r="K50" s="52"/>
    </row>
    <row r="51" s="1" customFormat="1">
      <c r="B51" s="47"/>
      <c r="C51" s="40" t="s">
        <v>29</v>
      </c>
      <c r="D51" s="48"/>
      <c r="E51" s="48"/>
      <c r="F51" s="35" t="str">
        <f>E15</f>
        <v>SŽDC, s.p.</v>
      </c>
      <c r="G51" s="48"/>
      <c r="H51" s="48"/>
      <c r="I51" s="147" t="s">
        <v>35</v>
      </c>
      <c r="J51" s="45" t="str">
        <f>E21</f>
        <v>Tomáš Hladík</v>
      </c>
      <c r="K51" s="52"/>
    </row>
    <row r="52" s="1" customFormat="1" ht="14.4" customHeight="1">
      <c r="B52" s="47"/>
      <c r="C52" s="40" t="s">
        <v>33</v>
      </c>
      <c r="D52" s="48"/>
      <c r="E52" s="48"/>
      <c r="F52" s="35" t="str">
        <f>IF(E18="","",E18)</f>
        <v/>
      </c>
      <c r="G52" s="48"/>
      <c r="H52" s="48"/>
      <c r="I52" s="145"/>
      <c r="J52" s="172"/>
      <c r="K52" s="52"/>
    </row>
    <row r="53" s="1" customFormat="1" ht="10.32" customHeight="1">
      <c r="B53" s="47"/>
      <c r="C53" s="48"/>
      <c r="D53" s="48"/>
      <c r="E53" s="48"/>
      <c r="F53" s="48"/>
      <c r="G53" s="48"/>
      <c r="H53" s="48"/>
      <c r="I53" s="145"/>
      <c r="J53" s="48"/>
      <c r="K53" s="52"/>
    </row>
    <row r="54" s="1" customFormat="1" ht="29.28" customHeight="1">
      <c r="B54" s="47"/>
      <c r="C54" s="173" t="s">
        <v>104</v>
      </c>
      <c r="D54" s="160"/>
      <c r="E54" s="160"/>
      <c r="F54" s="160"/>
      <c r="G54" s="160"/>
      <c r="H54" s="160"/>
      <c r="I54" s="174"/>
      <c r="J54" s="175" t="s">
        <v>105</v>
      </c>
      <c r="K54" s="176"/>
    </row>
    <row r="55" s="1" customFormat="1" ht="10.32" customHeight="1">
      <c r="B55" s="47"/>
      <c r="C55" s="48"/>
      <c r="D55" s="48"/>
      <c r="E55" s="48"/>
      <c r="F55" s="48"/>
      <c r="G55" s="48"/>
      <c r="H55" s="48"/>
      <c r="I55" s="145"/>
      <c r="J55" s="48"/>
      <c r="K55" s="52"/>
    </row>
    <row r="56" s="1" customFormat="1" ht="29.28" customHeight="1">
      <c r="B56" s="47"/>
      <c r="C56" s="177" t="s">
        <v>106</v>
      </c>
      <c r="D56" s="48"/>
      <c r="E56" s="48"/>
      <c r="F56" s="48"/>
      <c r="G56" s="48"/>
      <c r="H56" s="48"/>
      <c r="I56" s="145"/>
      <c r="J56" s="156">
        <f>J106</f>
        <v>0</v>
      </c>
      <c r="K56" s="52"/>
      <c r="AU56" s="24" t="s">
        <v>107</v>
      </c>
    </row>
    <row r="57" s="7" customFormat="1" ht="24.96" customHeight="1">
      <c r="B57" s="178"/>
      <c r="C57" s="179"/>
      <c r="D57" s="180" t="s">
        <v>108</v>
      </c>
      <c r="E57" s="181"/>
      <c r="F57" s="181"/>
      <c r="G57" s="181"/>
      <c r="H57" s="181"/>
      <c r="I57" s="182"/>
      <c r="J57" s="183">
        <f>J107</f>
        <v>0</v>
      </c>
      <c r="K57" s="184"/>
    </row>
    <row r="58" s="8" customFormat="1" ht="19.92" customHeight="1">
      <c r="B58" s="185"/>
      <c r="C58" s="186"/>
      <c r="D58" s="187" t="s">
        <v>109</v>
      </c>
      <c r="E58" s="188"/>
      <c r="F58" s="188"/>
      <c r="G58" s="188"/>
      <c r="H58" s="188"/>
      <c r="I58" s="189"/>
      <c r="J58" s="190">
        <f>J108</f>
        <v>0</v>
      </c>
      <c r="K58" s="191"/>
    </row>
    <row r="59" s="8" customFormat="1" ht="19.92" customHeight="1">
      <c r="B59" s="185"/>
      <c r="C59" s="186"/>
      <c r="D59" s="187" t="s">
        <v>110</v>
      </c>
      <c r="E59" s="188"/>
      <c r="F59" s="188"/>
      <c r="G59" s="188"/>
      <c r="H59" s="188"/>
      <c r="I59" s="189"/>
      <c r="J59" s="190">
        <f>J190</f>
        <v>0</v>
      </c>
      <c r="K59" s="191"/>
    </row>
    <row r="60" s="8" customFormat="1" ht="19.92" customHeight="1">
      <c r="B60" s="185"/>
      <c r="C60" s="186"/>
      <c r="D60" s="187" t="s">
        <v>111</v>
      </c>
      <c r="E60" s="188"/>
      <c r="F60" s="188"/>
      <c r="G60" s="188"/>
      <c r="H60" s="188"/>
      <c r="I60" s="189"/>
      <c r="J60" s="190">
        <f>J196</f>
        <v>0</v>
      </c>
      <c r="K60" s="191"/>
    </row>
    <row r="61" s="8" customFormat="1" ht="19.92" customHeight="1">
      <c r="B61" s="185"/>
      <c r="C61" s="186"/>
      <c r="D61" s="187" t="s">
        <v>112</v>
      </c>
      <c r="E61" s="188"/>
      <c r="F61" s="188"/>
      <c r="G61" s="188"/>
      <c r="H61" s="188"/>
      <c r="I61" s="189"/>
      <c r="J61" s="190">
        <f>J215</f>
        <v>0</v>
      </c>
      <c r="K61" s="191"/>
    </row>
    <row r="62" s="8" customFormat="1" ht="19.92" customHeight="1">
      <c r="B62" s="185"/>
      <c r="C62" s="186"/>
      <c r="D62" s="187" t="s">
        <v>113</v>
      </c>
      <c r="E62" s="188"/>
      <c r="F62" s="188"/>
      <c r="G62" s="188"/>
      <c r="H62" s="188"/>
      <c r="I62" s="189"/>
      <c r="J62" s="190">
        <f>J633</f>
        <v>0</v>
      </c>
      <c r="K62" s="191"/>
    </row>
    <row r="63" s="8" customFormat="1" ht="19.92" customHeight="1">
      <c r="B63" s="185"/>
      <c r="C63" s="186"/>
      <c r="D63" s="187" t="s">
        <v>114</v>
      </c>
      <c r="E63" s="188"/>
      <c r="F63" s="188"/>
      <c r="G63" s="188"/>
      <c r="H63" s="188"/>
      <c r="I63" s="189"/>
      <c r="J63" s="190">
        <f>J1080</f>
        <v>0</v>
      </c>
      <c r="K63" s="191"/>
    </row>
    <row r="64" s="8" customFormat="1" ht="19.92" customHeight="1">
      <c r="B64" s="185"/>
      <c r="C64" s="186"/>
      <c r="D64" s="187" t="s">
        <v>115</v>
      </c>
      <c r="E64" s="188"/>
      <c r="F64" s="188"/>
      <c r="G64" s="188"/>
      <c r="H64" s="188"/>
      <c r="I64" s="189"/>
      <c r="J64" s="190">
        <f>J1115</f>
        <v>0</v>
      </c>
      <c r="K64" s="191"/>
    </row>
    <row r="65" s="7" customFormat="1" ht="24.96" customHeight="1">
      <c r="B65" s="178"/>
      <c r="C65" s="179"/>
      <c r="D65" s="180" t="s">
        <v>116</v>
      </c>
      <c r="E65" s="181"/>
      <c r="F65" s="181"/>
      <c r="G65" s="181"/>
      <c r="H65" s="181"/>
      <c r="I65" s="182"/>
      <c r="J65" s="183">
        <f>J1117</f>
        <v>0</v>
      </c>
      <c r="K65" s="184"/>
    </row>
    <row r="66" s="8" customFormat="1" ht="19.92" customHeight="1">
      <c r="B66" s="185"/>
      <c r="C66" s="186"/>
      <c r="D66" s="187" t="s">
        <v>117</v>
      </c>
      <c r="E66" s="188"/>
      <c r="F66" s="188"/>
      <c r="G66" s="188"/>
      <c r="H66" s="188"/>
      <c r="I66" s="189"/>
      <c r="J66" s="190">
        <f>J1118</f>
        <v>0</v>
      </c>
      <c r="K66" s="191"/>
    </row>
    <row r="67" s="8" customFormat="1" ht="19.92" customHeight="1">
      <c r="B67" s="185"/>
      <c r="C67" s="186"/>
      <c r="D67" s="187" t="s">
        <v>118</v>
      </c>
      <c r="E67" s="188"/>
      <c r="F67" s="188"/>
      <c r="G67" s="188"/>
      <c r="H67" s="188"/>
      <c r="I67" s="189"/>
      <c r="J67" s="190">
        <f>J1154</f>
        <v>0</v>
      </c>
      <c r="K67" s="191"/>
    </row>
    <row r="68" s="8" customFormat="1" ht="19.92" customHeight="1">
      <c r="B68" s="185"/>
      <c r="C68" s="186"/>
      <c r="D68" s="187" t="s">
        <v>119</v>
      </c>
      <c r="E68" s="188"/>
      <c r="F68" s="188"/>
      <c r="G68" s="188"/>
      <c r="H68" s="188"/>
      <c r="I68" s="189"/>
      <c r="J68" s="190">
        <f>J1199</f>
        <v>0</v>
      </c>
      <c r="K68" s="191"/>
    </row>
    <row r="69" s="8" customFormat="1" ht="19.92" customHeight="1">
      <c r="B69" s="185"/>
      <c r="C69" s="186"/>
      <c r="D69" s="187" t="s">
        <v>120</v>
      </c>
      <c r="E69" s="188"/>
      <c r="F69" s="188"/>
      <c r="G69" s="188"/>
      <c r="H69" s="188"/>
      <c r="I69" s="189"/>
      <c r="J69" s="190">
        <f>J1222</f>
        <v>0</v>
      </c>
      <c r="K69" s="191"/>
    </row>
    <row r="70" s="8" customFormat="1" ht="19.92" customHeight="1">
      <c r="B70" s="185"/>
      <c r="C70" s="186"/>
      <c r="D70" s="187" t="s">
        <v>121</v>
      </c>
      <c r="E70" s="188"/>
      <c r="F70" s="188"/>
      <c r="G70" s="188"/>
      <c r="H70" s="188"/>
      <c r="I70" s="189"/>
      <c r="J70" s="190">
        <f>J1245</f>
        <v>0</v>
      </c>
      <c r="K70" s="191"/>
    </row>
    <row r="71" s="8" customFormat="1" ht="19.92" customHeight="1">
      <c r="B71" s="185"/>
      <c r="C71" s="186"/>
      <c r="D71" s="187" t="s">
        <v>122</v>
      </c>
      <c r="E71" s="188"/>
      <c r="F71" s="188"/>
      <c r="G71" s="188"/>
      <c r="H71" s="188"/>
      <c r="I71" s="189"/>
      <c r="J71" s="190">
        <f>J1348</f>
        <v>0</v>
      </c>
      <c r="K71" s="191"/>
    </row>
    <row r="72" s="8" customFormat="1" ht="19.92" customHeight="1">
      <c r="B72" s="185"/>
      <c r="C72" s="186"/>
      <c r="D72" s="187" t="s">
        <v>123</v>
      </c>
      <c r="E72" s="188"/>
      <c r="F72" s="188"/>
      <c r="G72" s="188"/>
      <c r="H72" s="188"/>
      <c r="I72" s="189"/>
      <c r="J72" s="190">
        <f>J1362</f>
        <v>0</v>
      </c>
      <c r="K72" s="191"/>
    </row>
    <row r="73" s="8" customFormat="1" ht="19.92" customHeight="1">
      <c r="B73" s="185"/>
      <c r="C73" s="186"/>
      <c r="D73" s="187" t="s">
        <v>124</v>
      </c>
      <c r="E73" s="188"/>
      <c r="F73" s="188"/>
      <c r="G73" s="188"/>
      <c r="H73" s="188"/>
      <c r="I73" s="189"/>
      <c r="J73" s="190">
        <f>J1395</f>
        <v>0</v>
      </c>
      <c r="K73" s="191"/>
    </row>
    <row r="74" s="8" customFormat="1" ht="19.92" customHeight="1">
      <c r="B74" s="185"/>
      <c r="C74" s="186"/>
      <c r="D74" s="187" t="s">
        <v>125</v>
      </c>
      <c r="E74" s="188"/>
      <c r="F74" s="188"/>
      <c r="G74" s="188"/>
      <c r="H74" s="188"/>
      <c r="I74" s="189"/>
      <c r="J74" s="190">
        <f>J1493</f>
        <v>0</v>
      </c>
      <c r="K74" s="191"/>
    </row>
    <row r="75" s="8" customFormat="1" ht="19.92" customHeight="1">
      <c r="B75" s="185"/>
      <c r="C75" s="186"/>
      <c r="D75" s="187" t="s">
        <v>126</v>
      </c>
      <c r="E75" s="188"/>
      <c r="F75" s="188"/>
      <c r="G75" s="188"/>
      <c r="H75" s="188"/>
      <c r="I75" s="189"/>
      <c r="J75" s="190">
        <f>J1578</f>
        <v>0</v>
      </c>
      <c r="K75" s="191"/>
    </row>
    <row r="76" s="8" customFormat="1" ht="19.92" customHeight="1">
      <c r="B76" s="185"/>
      <c r="C76" s="186"/>
      <c r="D76" s="187" t="s">
        <v>127</v>
      </c>
      <c r="E76" s="188"/>
      <c r="F76" s="188"/>
      <c r="G76" s="188"/>
      <c r="H76" s="188"/>
      <c r="I76" s="189"/>
      <c r="J76" s="190">
        <f>J1643</f>
        <v>0</v>
      </c>
      <c r="K76" s="191"/>
    </row>
    <row r="77" s="8" customFormat="1" ht="19.92" customHeight="1">
      <c r="B77" s="185"/>
      <c r="C77" s="186"/>
      <c r="D77" s="187" t="s">
        <v>128</v>
      </c>
      <c r="E77" s="188"/>
      <c r="F77" s="188"/>
      <c r="G77" s="188"/>
      <c r="H77" s="188"/>
      <c r="I77" s="189"/>
      <c r="J77" s="190">
        <f>J1705</f>
        <v>0</v>
      </c>
      <c r="K77" s="191"/>
    </row>
    <row r="78" s="8" customFormat="1" ht="19.92" customHeight="1">
      <c r="B78" s="185"/>
      <c r="C78" s="186"/>
      <c r="D78" s="187" t="s">
        <v>129</v>
      </c>
      <c r="E78" s="188"/>
      <c r="F78" s="188"/>
      <c r="G78" s="188"/>
      <c r="H78" s="188"/>
      <c r="I78" s="189"/>
      <c r="J78" s="190">
        <f>J1794</f>
        <v>0</v>
      </c>
      <c r="K78" s="191"/>
    </row>
    <row r="79" s="8" customFormat="1" ht="19.92" customHeight="1">
      <c r="B79" s="185"/>
      <c r="C79" s="186"/>
      <c r="D79" s="187" t="s">
        <v>130</v>
      </c>
      <c r="E79" s="188"/>
      <c r="F79" s="188"/>
      <c r="G79" s="188"/>
      <c r="H79" s="188"/>
      <c r="I79" s="189"/>
      <c r="J79" s="190">
        <f>J1823</f>
        <v>0</v>
      </c>
      <c r="K79" s="191"/>
    </row>
    <row r="80" s="8" customFormat="1" ht="19.92" customHeight="1">
      <c r="B80" s="185"/>
      <c r="C80" s="186"/>
      <c r="D80" s="187" t="s">
        <v>131</v>
      </c>
      <c r="E80" s="188"/>
      <c r="F80" s="188"/>
      <c r="G80" s="188"/>
      <c r="H80" s="188"/>
      <c r="I80" s="189"/>
      <c r="J80" s="190">
        <f>J1842</f>
        <v>0</v>
      </c>
      <c r="K80" s="191"/>
    </row>
    <row r="81" s="8" customFormat="1" ht="19.92" customHeight="1">
      <c r="B81" s="185"/>
      <c r="C81" s="186"/>
      <c r="D81" s="187" t="s">
        <v>132</v>
      </c>
      <c r="E81" s="188"/>
      <c r="F81" s="188"/>
      <c r="G81" s="188"/>
      <c r="H81" s="188"/>
      <c r="I81" s="189"/>
      <c r="J81" s="190">
        <f>J1875</f>
        <v>0</v>
      </c>
      <c r="K81" s="191"/>
    </row>
    <row r="82" s="8" customFormat="1" ht="19.92" customHeight="1">
      <c r="B82" s="185"/>
      <c r="C82" s="186"/>
      <c r="D82" s="187" t="s">
        <v>133</v>
      </c>
      <c r="E82" s="188"/>
      <c r="F82" s="188"/>
      <c r="G82" s="188"/>
      <c r="H82" s="188"/>
      <c r="I82" s="189"/>
      <c r="J82" s="190">
        <f>J1978</f>
        <v>0</v>
      </c>
      <c r="K82" s="191"/>
    </row>
    <row r="83" s="8" customFormat="1" ht="19.92" customHeight="1">
      <c r="B83" s="185"/>
      <c r="C83" s="186"/>
      <c r="D83" s="187" t="s">
        <v>134</v>
      </c>
      <c r="E83" s="188"/>
      <c r="F83" s="188"/>
      <c r="G83" s="188"/>
      <c r="H83" s="188"/>
      <c r="I83" s="189"/>
      <c r="J83" s="190">
        <f>J2072</f>
        <v>0</v>
      </c>
      <c r="K83" s="191"/>
    </row>
    <row r="84" s="8" customFormat="1" ht="19.92" customHeight="1">
      <c r="B84" s="185"/>
      <c r="C84" s="186"/>
      <c r="D84" s="187" t="s">
        <v>135</v>
      </c>
      <c r="E84" s="188"/>
      <c r="F84" s="188"/>
      <c r="G84" s="188"/>
      <c r="H84" s="188"/>
      <c r="I84" s="189"/>
      <c r="J84" s="190">
        <f>J2092</f>
        <v>0</v>
      </c>
      <c r="K84" s="191"/>
    </row>
    <row r="85" s="8" customFormat="1" ht="19.92" customHeight="1">
      <c r="B85" s="185"/>
      <c r="C85" s="186"/>
      <c r="D85" s="187" t="s">
        <v>136</v>
      </c>
      <c r="E85" s="188"/>
      <c r="F85" s="188"/>
      <c r="G85" s="188"/>
      <c r="H85" s="188"/>
      <c r="I85" s="189"/>
      <c r="J85" s="190">
        <f>J2117</f>
        <v>0</v>
      </c>
      <c r="K85" s="191"/>
    </row>
    <row r="86" s="7" customFormat="1" ht="24.96" customHeight="1">
      <c r="B86" s="178"/>
      <c r="C86" s="179"/>
      <c r="D86" s="180" t="s">
        <v>137</v>
      </c>
      <c r="E86" s="181"/>
      <c r="F86" s="181"/>
      <c r="G86" s="181"/>
      <c r="H86" s="181"/>
      <c r="I86" s="182"/>
      <c r="J86" s="183">
        <f>J2161</f>
        <v>0</v>
      </c>
      <c r="K86" s="184"/>
    </row>
    <row r="87" s="1" customFormat="1" ht="21.84" customHeight="1">
      <c r="B87" s="47"/>
      <c r="C87" s="48"/>
      <c r="D87" s="48"/>
      <c r="E87" s="48"/>
      <c r="F87" s="48"/>
      <c r="G87" s="48"/>
      <c r="H87" s="48"/>
      <c r="I87" s="145"/>
      <c r="J87" s="48"/>
      <c r="K87" s="52"/>
    </row>
    <row r="88" s="1" customFormat="1" ht="6.96" customHeight="1">
      <c r="B88" s="68"/>
      <c r="C88" s="69"/>
      <c r="D88" s="69"/>
      <c r="E88" s="69"/>
      <c r="F88" s="69"/>
      <c r="G88" s="69"/>
      <c r="H88" s="69"/>
      <c r="I88" s="167"/>
      <c r="J88" s="69"/>
      <c r="K88" s="70"/>
    </row>
    <row r="92" s="1" customFormat="1" ht="6.96" customHeight="1">
      <c r="B92" s="71"/>
      <c r="C92" s="72"/>
      <c r="D92" s="72"/>
      <c r="E92" s="72"/>
      <c r="F92" s="72"/>
      <c r="G92" s="72"/>
      <c r="H92" s="72"/>
      <c r="I92" s="170"/>
      <c r="J92" s="72"/>
      <c r="K92" s="72"/>
      <c r="L92" s="73"/>
    </row>
    <row r="93" s="1" customFormat="1" ht="36.96" customHeight="1">
      <c r="B93" s="47"/>
      <c r="C93" s="74" t="s">
        <v>138</v>
      </c>
      <c r="D93" s="75"/>
      <c r="E93" s="75"/>
      <c r="F93" s="75"/>
      <c r="G93" s="75"/>
      <c r="H93" s="75"/>
      <c r="I93" s="192"/>
      <c r="J93" s="75"/>
      <c r="K93" s="75"/>
      <c r="L93" s="73"/>
    </row>
    <row r="94" s="1" customFormat="1" ht="6.96" customHeight="1">
      <c r="B94" s="47"/>
      <c r="C94" s="75"/>
      <c r="D94" s="75"/>
      <c r="E94" s="75"/>
      <c r="F94" s="75"/>
      <c r="G94" s="75"/>
      <c r="H94" s="75"/>
      <c r="I94" s="192"/>
      <c r="J94" s="75"/>
      <c r="K94" s="75"/>
      <c r="L94" s="73"/>
    </row>
    <row r="95" s="1" customFormat="1" ht="14.4" customHeight="1">
      <c r="B95" s="47"/>
      <c r="C95" s="77" t="s">
        <v>18</v>
      </c>
      <c r="D95" s="75"/>
      <c r="E95" s="75"/>
      <c r="F95" s="75"/>
      <c r="G95" s="75"/>
      <c r="H95" s="75"/>
      <c r="I95" s="192"/>
      <c r="J95" s="75"/>
      <c r="K95" s="75"/>
      <c r="L95" s="73"/>
    </row>
    <row r="96" s="1" customFormat="1" ht="16.5" customHeight="1">
      <c r="B96" s="47"/>
      <c r="C96" s="75"/>
      <c r="D96" s="75"/>
      <c r="E96" s="193" t="str">
        <f>E7</f>
        <v>Dolní Žleb ON-oprava (střecha a obálka budovy)</v>
      </c>
      <c r="F96" s="77"/>
      <c r="G96" s="77"/>
      <c r="H96" s="77"/>
      <c r="I96" s="192"/>
      <c r="J96" s="75"/>
      <c r="K96" s="75"/>
      <c r="L96" s="73"/>
    </row>
    <row r="97" s="1" customFormat="1" ht="14.4" customHeight="1">
      <c r="B97" s="47"/>
      <c r="C97" s="77" t="s">
        <v>100</v>
      </c>
      <c r="D97" s="75"/>
      <c r="E97" s="75"/>
      <c r="F97" s="75"/>
      <c r="G97" s="75"/>
      <c r="H97" s="75"/>
      <c r="I97" s="192"/>
      <c r="J97" s="75"/>
      <c r="K97" s="75"/>
      <c r="L97" s="73"/>
    </row>
    <row r="98" s="1" customFormat="1" ht="17.25" customHeight="1">
      <c r="B98" s="47"/>
      <c r="C98" s="75"/>
      <c r="D98" s="75"/>
      <c r="E98" s="83" t="str">
        <f>E9</f>
        <v>SO-01 - SO 100.00 - Vlastní objekt žst.</v>
      </c>
      <c r="F98" s="75"/>
      <c r="G98" s="75"/>
      <c r="H98" s="75"/>
      <c r="I98" s="192"/>
      <c r="J98" s="75"/>
      <c r="K98" s="75"/>
      <c r="L98" s="73"/>
    </row>
    <row r="99" s="1" customFormat="1" ht="6.96" customHeight="1">
      <c r="B99" s="47"/>
      <c r="C99" s="75"/>
      <c r="D99" s="75"/>
      <c r="E99" s="75"/>
      <c r="F99" s="75"/>
      <c r="G99" s="75"/>
      <c r="H99" s="75"/>
      <c r="I99" s="192"/>
      <c r="J99" s="75"/>
      <c r="K99" s="75"/>
      <c r="L99" s="73"/>
    </row>
    <row r="100" s="1" customFormat="1" ht="18" customHeight="1">
      <c r="B100" s="47"/>
      <c r="C100" s="77" t="s">
        <v>23</v>
      </c>
      <c r="D100" s="75"/>
      <c r="E100" s="75"/>
      <c r="F100" s="194" t="str">
        <f>F12</f>
        <v>Dolní Žleb</v>
      </c>
      <c r="G100" s="75"/>
      <c r="H100" s="75"/>
      <c r="I100" s="195" t="s">
        <v>25</v>
      </c>
      <c r="J100" s="86" t="str">
        <f>IF(J12="","",J12)</f>
        <v>5.9.2017</v>
      </c>
      <c r="K100" s="75"/>
      <c r="L100" s="73"/>
    </row>
    <row r="101" s="1" customFormat="1" ht="6.96" customHeight="1">
      <c r="B101" s="47"/>
      <c r="C101" s="75"/>
      <c r="D101" s="75"/>
      <c r="E101" s="75"/>
      <c r="F101" s="75"/>
      <c r="G101" s="75"/>
      <c r="H101" s="75"/>
      <c r="I101" s="192"/>
      <c r="J101" s="75"/>
      <c r="K101" s="75"/>
      <c r="L101" s="73"/>
    </row>
    <row r="102" s="1" customFormat="1">
      <c r="B102" s="47"/>
      <c r="C102" s="77" t="s">
        <v>29</v>
      </c>
      <c r="D102" s="75"/>
      <c r="E102" s="75"/>
      <c r="F102" s="194" t="str">
        <f>E15</f>
        <v>SŽDC, s.p.</v>
      </c>
      <c r="G102" s="75"/>
      <c r="H102" s="75"/>
      <c r="I102" s="195" t="s">
        <v>35</v>
      </c>
      <c r="J102" s="194" t="str">
        <f>E21</f>
        <v>Tomáš Hladík</v>
      </c>
      <c r="K102" s="75"/>
      <c r="L102" s="73"/>
    </row>
    <row r="103" s="1" customFormat="1" ht="14.4" customHeight="1">
      <c r="B103" s="47"/>
      <c r="C103" s="77" t="s">
        <v>33</v>
      </c>
      <c r="D103" s="75"/>
      <c r="E103" s="75"/>
      <c r="F103" s="194" t="str">
        <f>IF(E18="","",E18)</f>
        <v/>
      </c>
      <c r="G103" s="75"/>
      <c r="H103" s="75"/>
      <c r="I103" s="192"/>
      <c r="J103" s="75"/>
      <c r="K103" s="75"/>
      <c r="L103" s="73"/>
    </row>
    <row r="104" s="1" customFormat="1" ht="10.32" customHeight="1">
      <c r="B104" s="47"/>
      <c r="C104" s="75"/>
      <c r="D104" s="75"/>
      <c r="E104" s="75"/>
      <c r="F104" s="75"/>
      <c r="G104" s="75"/>
      <c r="H104" s="75"/>
      <c r="I104" s="192"/>
      <c r="J104" s="75"/>
      <c r="K104" s="75"/>
      <c r="L104" s="73"/>
    </row>
    <row r="105" s="9" customFormat="1" ht="29.28" customHeight="1">
      <c r="B105" s="196"/>
      <c r="C105" s="197" t="s">
        <v>139</v>
      </c>
      <c r="D105" s="198" t="s">
        <v>61</v>
      </c>
      <c r="E105" s="198" t="s">
        <v>57</v>
      </c>
      <c r="F105" s="198" t="s">
        <v>140</v>
      </c>
      <c r="G105" s="198" t="s">
        <v>141</v>
      </c>
      <c r="H105" s="198" t="s">
        <v>142</v>
      </c>
      <c r="I105" s="199" t="s">
        <v>143</v>
      </c>
      <c r="J105" s="198" t="s">
        <v>105</v>
      </c>
      <c r="K105" s="200" t="s">
        <v>144</v>
      </c>
      <c r="L105" s="201"/>
      <c r="M105" s="103" t="s">
        <v>145</v>
      </c>
      <c r="N105" s="104" t="s">
        <v>46</v>
      </c>
      <c r="O105" s="104" t="s">
        <v>146</v>
      </c>
      <c r="P105" s="104" t="s">
        <v>147</v>
      </c>
      <c r="Q105" s="104" t="s">
        <v>148</v>
      </c>
      <c r="R105" s="104" t="s">
        <v>149</v>
      </c>
      <c r="S105" s="104" t="s">
        <v>150</v>
      </c>
      <c r="T105" s="105" t="s">
        <v>151</v>
      </c>
    </row>
    <row r="106" s="1" customFormat="1" ht="29.28" customHeight="1">
      <c r="B106" s="47"/>
      <c r="C106" s="109" t="s">
        <v>106</v>
      </c>
      <c r="D106" s="75"/>
      <c r="E106" s="75"/>
      <c r="F106" s="75"/>
      <c r="G106" s="75"/>
      <c r="H106" s="75"/>
      <c r="I106" s="192"/>
      <c r="J106" s="202">
        <f>BK106</f>
        <v>0</v>
      </c>
      <c r="K106" s="75"/>
      <c r="L106" s="73"/>
      <c r="M106" s="106"/>
      <c r="N106" s="107"/>
      <c r="O106" s="107"/>
      <c r="P106" s="203">
        <f>P107+P1117+P2161</f>
        <v>0</v>
      </c>
      <c r="Q106" s="107"/>
      <c r="R106" s="203">
        <f>R107+R1117+R2161</f>
        <v>51.553295439999999</v>
      </c>
      <c r="S106" s="107"/>
      <c r="T106" s="204">
        <f>T107+T1117+T2161</f>
        <v>62.541834739999999</v>
      </c>
      <c r="AT106" s="24" t="s">
        <v>75</v>
      </c>
      <c r="AU106" s="24" t="s">
        <v>107</v>
      </c>
      <c r="BK106" s="205">
        <f>BK107+BK1117+BK2161</f>
        <v>0</v>
      </c>
    </row>
    <row r="107" s="10" customFormat="1" ht="37.44" customHeight="1">
      <c r="B107" s="206"/>
      <c r="C107" s="207"/>
      <c r="D107" s="208" t="s">
        <v>75</v>
      </c>
      <c r="E107" s="209" t="s">
        <v>152</v>
      </c>
      <c r="F107" s="209" t="s">
        <v>153</v>
      </c>
      <c r="G107" s="207"/>
      <c r="H107" s="207"/>
      <c r="I107" s="210"/>
      <c r="J107" s="211">
        <f>BK107</f>
        <v>0</v>
      </c>
      <c r="K107" s="207"/>
      <c r="L107" s="212"/>
      <c r="M107" s="213"/>
      <c r="N107" s="214"/>
      <c r="O107" s="214"/>
      <c r="P107" s="215">
        <f>P108+P190+P196+P215+P633+P1080+P1115</f>
        <v>0</v>
      </c>
      <c r="Q107" s="214"/>
      <c r="R107" s="215">
        <f>R108+R190+R196+R215+R633+R1080+R1115</f>
        <v>35.304771619999997</v>
      </c>
      <c r="S107" s="214"/>
      <c r="T107" s="216">
        <f>T108+T190+T196+T215+T633+T1080+T1115</f>
        <v>54.424554000000001</v>
      </c>
      <c r="AR107" s="217" t="s">
        <v>38</v>
      </c>
      <c r="AT107" s="218" t="s">
        <v>75</v>
      </c>
      <c r="AU107" s="218" t="s">
        <v>76</v>
      </c>
      <c r="AY107" s="217" t="s">
        <v>154</v>
      </c>
      <c r="BK107" s="219">
        <f>BK108+BK190+BK196+BK215+BK633+BK1080+BK1115</f>
        <v>0</v>
      </c>
    </row>
    <row r="108" s="10" customFormat="1" ht="19.92" customHeight="1">
      <c r="B108" s="206"/>
      <c r="C108" s="207"/>
      <c r="D108" s="208" t="s">
        <v>75</v>
      </c>
      <c r="E108" s="220" t="s">
        <v>38</v>
      </c>
      <c r="F108" s="220" t="s">
        <v>155</v>
      </c>
      <c r="G108" s="207"/>
      <c r="H108" s="207"/>
      <c r="I108" s="210"/>
      <c r="J108" s="221">
        <f>BK108</f>
        <v>0</v>
      </c>
      <c r="K108" s="207"/>
      <c r="L108" s="212"/>
      <c r="M108" s="213"/>
      <c r="N108" s="214"/>
      <c r="O108" s="214"/>
      <c r="P108" s="215">
        <f>SUM(P109:P189)</f>
        <v>0</v>
      </c>
      <c r="Q108" s="214"/>
      <c r="R108" s="215">
        <f>SUM(R109:R189)</f>
        <v>0</v>
      </c>
      <c r="S108" s="214"/>
      <c r="T108" s="216">
        <f>SUM(T109:T189)</f>
        <v>4.6671499999999995</v>
      </c>
      <c r="AR108" s="217" t="s">
        <v>38</v>
      </c>
      <c r="AT108" s="218" t="s">
        <v>75</v>
      </c>
      <c r="AU108" s="218" t="s">
        <v>38</v>
      </c>
      <c r="AY108" s="217" t="s">
        <v>154</v>
      </c>
      <c r="BK108" s="219">
        <f>SUM(BK109:BK189)</f>
        <v>0</v>
      </c>
    </row>
    <row r="109" s="1" customFormat="1" ht="16.5" customHeight="1">
      <c r="B109" s="47"/>
      <c r="C109" s="222" t="s">
        <v>38</v>
      </c>
      <c r="D109" s="222" t="s">
        <v>156</v>
      </c>
      <c r="E109" s="223" t="s">
        <v>157</v>
      </c>
      <c r="F109" s="224" t="s">
        <v>158</v>
      </c>
      <c r="G109" s="225" t="s">
        <v>159</v>
      </c>
      <c r="H109" s="226">
        <v>5.8200000000000003</v>
      </c>
      <c r="I109" s="227"/>
      <c r="J109" s="228">
        <f>ROUND(I109*H109,2)</f>
        <v>0</v>
      </c>
      <c r="K109" s="224" t="s">
        <v>21</v>
      </c>
      <c r="L109" s="73"/>
      <c r="M109" s="229" t="s">
        <v>21</v>
      </c>
      <c r="N109" s="230" t="s">
        <v>47</v>
      </c>
      <c r="O109" s="48"/>
      <c r="P109" s="231">
        <f>O109*H109</f>
        <v>0</v>
      </c>
      <c r="Q109" s="231">
        <v>0</v>
      </c>
      <c r="R109" s="231">
        <f>Q109*H109</f>
        <v>0</v>
      </c>
      <c r="S109" s="231">
        <v>0.26000000000000001</v>
      </c>
      <c r="T109" s="232">
        <f>S109*H109</f>
        <v>1.5132000000000001</v>
      </c>
      <c r="AR109" s="24" t="s">
        <v>160</v>
      </c>
      <c r="AT109" s="24" t="s">
        <v>156</v>
      </c>
      <c r="AU109" s="24" t="s">
        <v>85</v>
      </c>
      <c r="AY109" s="24" t="s">
        <v>154</v>
      </c>
      <c r="BE109" s="233">
        <f>IF(N109="základní",J109,0)</f>
        <v>0</v>
      </c>
      <c r="BF109" s="233">
        <f>IF(N109="snížená",J109,0)</f>
        <v>0</v>
      </c>
      <c r="BG109" s="233">
        <f>IF(N109="zákl. přenesená",J109,0)</f>
        <v>0</v>
      </c>
      <c r="BH109" s="233">
        <f>IF(N109="sníž. přenesená",J109,0)</f>
        <v>0</v>
      </c>
      <c r="BI109" s="233">
        <f>IF(N109="nulová",J109,0)</f>
        <v>0</v>
      </c>
      <c r="BJ109" s="24" t="s">
        <v>38</v>
      </c>
      <c r="BK109" s="233">
        <f>ROUND(I109*H109,2)</f>
        <v>0</v>
      </c>
      <c r="BL109" s="24" t="s">
        <v>160</v>
      </c>
      <c r="BM109" s="24" t="s">
        <v>161</v>
      </c>
    </row>
    <row r="110" s="11" customFormat="1">
      <c r="B110" s="234"/>
      <c r="C110" s="235"/>
      <c r="D110" s="236" t="s">
        <v>162</v>
      </c>
      <c r="E110" s="237" t="s">
        <v>21</v>
      </c>
      <c r="F110" s="238" t="s">
        <v>163</v>
      </c>
      <c r="G110" s="235"/>
      <c r="H110" s="237" t="s">
        <v>21</v>
      </c>
      <c r="I110" s="239"/>
      <c r="J110" s="235"/>
      <c r="K110" s="235"/>
      <c r="L110" s="240"/>
      <c r="M110" s="241"/>
      <c r="N110" s="242"/>
      <c r="O110" s="242"/>
      <c r="P110" s="242"/>
      <c r="Q110" s="242"/>
      <c r="R110" s="242"/>
      <c r="S110" s="242"/>
      <c r="T110" s="243"/>
      <c r="AT110" s="244" t="s">
        <v>162</v>
      </c>
      <c r="AU110" s="244" t="s">
        <v>85</v>
      </c>
      <c r="AV110" s="11" t="s">
        <v>38</v>
      </c>
      <c r="AW110" s="11" t="s">
        <v>36</v>
      </c>
      <c r="AX110" s="11" t="s">
        <v>76</v>
      </c>
      <c r="AY110" s="244" t="s">
        <v>154</v>
      </c>
    </row>
    <row r="111" s="11" customFormat="1">
      <c r="B111" s="234"/>
      <c r="C111" s="235"/>
      <c r="D111" s="236" t="s">
        <v>162</v>
      </c>
      <c r="E111" s="237" t="s">
        <v>21</v>
      </c>
      <c r="F111" s="238" t="s">
        <v>164</v>
      </c>
      <c r="G111" s="235"/>
      <c r="H111" s="237" t="s">
        <v>21</v>
      </c>
      <c r="I111" s="239"/>
      <c r="J111" s="235"/>
      <c r="K111" s="235"/>
      <c r="L111" s="240"/>
      <c r="M111" s="241"/>
      <c r="N111" s="242"/>
      <c r="O111" s="242"/>
      <c r="P111" s="242"/>
      <c r="Q111" s="242"/>
      <c r="R111" s="242"/>
      <c r="S111" s="242"/>
      <c r="T111" s="243"/>
      <c r="AT111" s="244" t="s">
        <v>162</v>
      </c>
      <c r="AU111" s="244" t="s">
        <v>85</v>
      </c>
      <c r="AV111" s="11" t="s">
        <v>38</v>
      </c>
      <c r="AW111" s="11" t="s">
        <v>36</v>
      </c>
      <c r="AX111" s="11" t="s">
        <v>76</v>
      </c>
      <c r="AY111" s="244" t="s">
        <v>154</v>
      </c>
    </row>
    <row r="112" s="12" customFormat="1">
      <c r="B112" s="245"/>
      <c r="C112" s="246"/>
      <c r="D112" s="236" t="s">
        <v>162</v>
      </c>
      <c r="E112" s="247" t="s">
        <v>21</v>
      </c>
      <c r="F112" s="248" t="s">
        <v>165</v>
      </c>
      <c r="G112" s="246"/>
      <c r="H112" s="249">
        <v>5.8200000000000003</v>
      </c>
      <c r="I112" s="250"/>
      <c r="J112" s="246"/>
      <c r="K112" s="246"/>
      <c r="L112" s="251"/>
      <c r="M112" s="252"/>
      <c r="N112" s="253"/>
      <c r="O112" s="253"/>
      <c r="P112" s="253"/>
      <c r="Q112" s="253"/>
      <c r="R112" s="253"/>
      <c r="S112" s="253"/>
      <c r="T112" s="254"/>
      <c r="AT112" s="255" t="s">
        <v>162</v>
      </c>
      <c r="AU112" s="255" t="s">
        <v>85</v>
      </c>
      <c r="AV112" s="12" t="s">
        <v>85</v>
      </c>
      <c r="AW112" s="12" t="s">
        <v>36</v>
      </c>
      <c r="AX112" s="12" t="s">
        <v>76</v>
      </c>
      <c r="AY112" s="255" t="s">
        <v>154</v>
      </c>
    </row>
    <row r="113" s="13" customFormat="1">
      <c r="B113" s="256"/>
      <c r="C113" s="257"/>
      <c r="D113" s="236" t="s">
        <v>162</v>
      </c>
      <c r="E113" s="258" t="s">
        <v>21</v>
      </c>
      <c r="F113" s="259" t="s">
        <v>166</v>
      </c>
      <c r="G113" s="257"/>
      <c r="H113" s="260">
        <v>5.8200000000000003</v>
      </c>
      <c r="I113" s="261"/>
      <c r="J113" s="257"/>
      <c r="K113" s="257"/>
      <c r="L113" s="262"/>
      <c r="M113" s="263"/>
      <c r="N113" s="264"/>
      <c r="O113" s="264"/>
      <c r="P113" s="264"/>
      <c r="Q113" s="264"/>
      <c r="R113" s="264"/>
      <c r="S113" s="264"/>
      <c r="T113" s="265"/>
      <c r="AT113" s="266" t="s">
        <v>162</v>
      </c>
      <c r="AU113" s="266" t="s">
        <v>85</v>
      </c>
      <c r="AV113" s="13" t="s">
        <v>160</v>
      </c>
      <c r="AW113" s="13" t="s">
        <v>36</v>
      </c>
      <c r="AX113" s="13" t="s">
        <v>38</v>
      </c>
      <c r="AY113" s="266" t="s">
        <v>154</v>
      </c>
    </row>
    <row r="114" s="1" customFormat="1" ht="16.5" customHeight="1">
      <c r="B114" s="47"/>
      <c r="C114" s="222" t="s">
        <v>85</v>
      </c>
      <c r="D114" s="222" t="s">
        <v>156</v>
      </c>
      <c r="E114" s="223" t="s">
        <v>167</v>
      </c>
      <c r="F114" s="224" t="s">
        <v>168</v>
      </c>
      <c r="G114" s="225" t="s">
        <v>159</v>
      </c>
      <c r="H114" s="226">
        <v>5.8200000000000003</v>
      </c>
      <c r="I114" s="227"/>
      <c r="J114" s="228">
        <f>ROUND(I114*H114,2)</f>
        <v>0</v>
      </c>
      <c r="K114" s="224" t="s">
        <v>21</v>
      </c>
      <c r="L114" s="73"/>
      <c r="M114" s="229" t="s">
        <v>21</v>
      </c>
      <c r="N114" s="230" t="s">
        <v>47</v>
      </c>
      <c r="O114" s="48"/>
      <c r="P114" s="231">
        <f>O114*H114</f>
        <v>0</v>
      </c>
      <c r="Q114" s="231">
        <v>0</v>
      </c>
      <c r="R114" s="231">
        <f>Q114*H114</f>
        <v>0</v>
      </c>
      <c r="S114" s="231">
        <v>0.28999999999999998</v>
      </c>
      <c r="T114" s="232">
        <f>S114*H114</f>
        <v>1.6878</v>
      </c>
      <c r="AR114" s="24" t="s">
        <v>160</v>
      </c>
      <c r="AT114" s="24" t="s">
        <v>156</v>
      </c>
      <c r="AU114" s="24" t="s">
        <v>85</v>
      </c>
      <c r="AY114" s="24" t="s">
        <v>154</v>
      </c>
      <c r="BE114" s="233">
        <f>IF(N114="základní",J114,0)</f>
        <v>0</v>
      </c>
      <c r="BF114" s="233">
        <f>IF(N114="snížená",J114,0)</f>
        <v>0</v>
      </c>
      <c r="BG114" s="233">
        <f>IF(N114="zákl. přenesená",J114,0)</f>
        <v>0</v>
      </c>
      <c r="BH114" s="233">
        <f>IF(N114="sníž. přenesená",J114,0)</f>
        <v>0</v>
      </c>
      <c r="BI114" s="233">
        <f>IF(N114="nulová",J114,0)</f>
        <v>0</v>
      </c>
      <c r="BJ114" s="24" t="s">
        <v>38</v>
      </c>
      <c r="BK114" s="233">
        <f>ROUND(I114*H114,2)</f>
        <v>0</v>
      </c>
      <c r="BL114" s="24" t="s">
        <v>160</v>
      </c>
      <c r="BM114" s="24" t="s">
        <v>169</v>
      </c>
    </row>
    <row r="115" s="11" customFormat="1">
      <c r="B115" s="234"/>
      <c r="C115" s="235"/>
      <c r="D115" s="236" t="s">
        <v>162</v>
      </c>
      <c r="E115" s="237" t="s">
        <v>21</v>
      </c>
      <c r="F115" s="238" t="s">
        <v>163</v>
      </c>
      <c r="G115" s="235"/>
      <c r="H115" s="237" t="s">
        <v>21</v>
      </c>
      <c r="I115" s="239"/>
      <c r="J115" s="235"/>
      <c r="K115" s="235"/>
      <c r="L115" s="240"/>
      <c r="M115" s="241"/>
      <c r="N115" s="242"/>
      <c r="O115" s="242"/>
      <c r="P115" s="242"/>
      <c r="Q115" s="242"/>
      <c r="R115" s="242"/>
      <c r="S115" s="242"/>
      <c r="T115" s="243"/>
      <c r="AT115" s="244" t="s">
        <v>162</v>
      </c>
      <c r="AU115" s="244" t="s">
        <v>85</v>
      </c>
      <c r="AV115" s="11" t="s">
        <v>38</v>
      </c>
      <c r="AW115" s="11" t="s">
        <v>36</v>
      </c>
      <c r="AX115" s="11" t="s">
        <v>76</v>
      </c>
      <c r="AY115" s="244" t="s">
        <v>154</v>
      </c>
    </row>
    <row r="116" s="11" customFormat="1">
      <c r="B116" s="234"/>
      <c r="C116" s="235"/>
      <c r="D116" s="236" t="s">
        <v>162</v>
      </c>
      <c r="E116" s="237" t="s">
        <v>21</v>
      </c>
      <c r="F116" s="238" t="s">
        <v>164</v>
      </c>
      <c r="G116" s="235"/>
      <c r="H116" s="237" t="s">
        <v>21</v>
      </c>
      <c r="I116" s="239"/>
      <c r="J116" s="235"/>
      <c r="K116" s="235"/>
      <c r="L116" s="240"/>
      <c r="M116" s="241"/>
      <c r="N116" s="242"/>
      <c r="O116" s="242"/>
      <c r="P116" s="242"/>
      <c r="Q116" s="242"/>
      <c r="R116" s="242"/>
      <c r="S116" s="242"/>
      <c r="T116" s="243"/>
      <c r="AT116" s="244" t="s">
        <v>162</v>
      </c>
      <c r="AU116" s="244" t="s">
        <v>85</v>
      </c>
      <c r="AV116" s="11" t="s">
        <v>38</v>
      </c>
      <c r="AW116" s="11" t="s">
        <v>36</v>
      </c>
      <c r="AX116" s="11" t="s">
        <v>76</v>
      </c>
      <c r="AY116" s="244" t="s">
        <v>154</v>
      </c>
    </row>
    <row r="117" s="12" customFormat="1">
      <c r="B117" s="245"/>
      <c r="C117" s="246"/>
      <c r="D117" s="236" t="s">
        <v>162</v>
      </c>
      <c r="E117" s="247" t="s">
        <v>21</v>
      </c>
      <c r="F117" s="248" t="s">
        <v>165</v>
      </c>
      <c r="G117" s="246"/>
      <c r="H117" s="249">
        <v>5.8200000000000003</v>
      </c>
      <c r="I117" s="250"/>
      <c r="J117" s="246"/>
      <c r="K117" s="246"/>
      <c r="L117" s="251"/>
      <c r="M117" s="252"/>
      <c r="N117" s="253"/>
      <c r="O117" s="253"/>
      <c r="P117" s="253"/>
      <c r="Q117" s="253"/>
      <c r="R117" s="253"/>
      <c r="S117" s="253"/>
      <c r="T117" s="254"/>
      <c r="AT117" s="255" t="s">
        <v>162</v>
      </c>
      <c r="AU117" s="255" t="s">
        <v>85</v>
      </c>
      <c r="AV117" s="12" t="s">
        <v>85</v>
      </c>
      <c r="AW117" s="12" t="s">
        <v>36</v>
      </c>
      <c r="AX117" s="12" t="s">
        <v>76</v>
      </c>
      <c r="AY117" s="255" t="s">
        <v>154</v>
      </c>
    </row>
    <row r="118" s="13" customFormat="1">
      <c r="B118" s="256"/>
      <c r="C118" s="257"/>
      <c r="D118" s="236" t="s">
        <v>162</v>
      </c>
      <c r="E118" s="258" t="s">
        <v>21</v>
      </c>
      <c r="F118" s="259" t="s">
        <v>166</v>
      </c>
      <c r="G118" s="257"/>
      <c r="H118" s="260">
        <v>5.8200000000000003</v>
      </c>
      <c r="I118" s="261"/>
      <c r="J118" s="257"/>
      <c r="K118" s="257"/>
      <c r="L118" s="262"/>
      <c r="M118" s="263"/>
      <c r="N118" s="264"/>
      <c r="O118" s="264"/>
      <c r="P118" s="264"/>
      <c r="Q118" s="264"/>
      <c r="R118" s="264"/>
      <c r="S118" s="264"/>
      <c r="T118" s="265"/>
      <c r="AT118" s="266" t="s">
        <v>162</v>
      </c>
      <c r="AU118" s="266" t="s">
        <v>85</v>
      </c>
      <c r="AV118" s="13" t="s">
        <v>160</v>
      </c>
      <c r="AW118" s="13" t="s">
        <v>36</v>
      </c>
      <c r="AX118" s="13" t="s">
        <v>38</v>
      </c>
      <c r="AY118" s="266" t="s">
        <v>154</v>
      </c>
    </row>
    <row r="119" s="1" customFormat="1" ht="16.5" customHeight="1">
      <c r="B119" s="47"/>
      <c r="C119" s="222" t="s">
        <v>170</v>
      </c>
      <c r="D119" s="222" t="s">
        <v>156</v>
      </c>
      <c r="E119" s="223" t="s">
        <v>171</v>
      </c>
      <c r="F119" s="224" t="s">
        <v>172</v>
      </c>
      <c r="G119" s="225" t="s">
        <v>159</v>
      </c>
      <c r="H119" s="226">
        <v>2.0299999999999998</v>
      </c>
      <c r="I119" s="227"/>
      <c r="J119" s="228">
        <f>ROUND(I119*H119,2)</f>
        <v>0</v>
      </c>
      <c r="K119" s="224" t="s">
        <v>21</v>
      </c>
      <c r="L119" s="73"/>
      <c r="M119" s="229" t="s">
        <v>21</v>
      </c>
      <c r="N119" s="230" t="s">
        <v>47</v>
      </c>
      <c r="O119" s="48"/>
      <c r="P119" s="231">
        <f>O119*H119</f>
        <v>0</v>
      </c>
      <c r="Q119" s="231">
        <v>0</v>
      </c>
      <c r="R119" s="231">
        <f>Q119*H119</f>
        <v>0</v>
      </c>
      <c r="S119" s="231">
        <v>0.625</v>
      </c>
      <c r="T119" s="232">
        <f>S119*H119</f>
        <v>1.2687499999999998</v>
      </c>
      <c r="AR119" s="24" t="s">
        <v>160</v>
      </c>
      <c r="AT119" s="24" t="s">
        <v>156</v>
      </c>
      <c r="AU119" s="24" t="s">
        <v>85</v>
      </c>
      <c r="AY119" s="24" t="s">
        <v>154</v>
      </c>
      <c r="BE119" s="233">
        <f>IF(N119="základní",J119,0)</f>
        <v>0</v>
      </c>
      <c r="BF119" s="233">
        <f>IF(N119="snížená",J119,0)</f>
        <v>0</v>
      </c>
      <c r="BG119" s="233">
        <f>IF(N119="zákl. přenesená",J119,0)</f>
        <v>0</v>
      </c>
      <c r="BH119" s="233">
        <f>IF(N119="sníž. přenesená",J119,0)</f>
        <v>0</v>
      </c>
      <c r="BI119" s="233">
        <f>IF(N119="nulová",J119,0)</f>
        <v>0</v>
      </c>
      <c r="BJ119" s="24" t="s">
        <v>38</v>
      </c>
      <c r="BK119" s="233">
        <f>ROUND(I119*H119,2)</f>
        <v>0</v>
      </c>
      <c r="BL119" s="24" t="s">
        <v>160</v>
      </c>
      <c r="BM119" s="24" t="s">
        <v>173</v>
      </c>
    </row>
    <row r="120" s="11" customFormat="1">
      <c r="B120" s="234"/>
      <c r="C120" s="235"/>
      <c r="D120" s="236" t="s">
        <v>162</v>
      </c>
      <c r="E120" s="237" t="s">
        <v>21</v>
      </c>
      <c r="F120" s="238" t="s">
        <v>163</v>
      </c>
      <c r="G120" s="235"/>
      <c r="H120" s="237" t="s">
        <v>21</v>
      </c>
      <c r="I120" s="239"/>
      <c r="J120" s="235"/>
      <c r="K120" s="235"/>
      <c r="L120" s="240"/>
      <c r="M120" s="241"/>
      <c r="N120" s="242"/>
      <c r="O120" s="242"/>
      <c r="P120" s="242"/>
      <c r="Q120" s="242"/>
      <c r="R120" s="242"/>
      <c r="S120" s="242"/>
      <c r="T120" s="243"/>
      <c r="AT120" s="244" t="s">
        <v>162</v>
      </c>
      <c r="AU120" s="244" t="s">
        <v>85</v>
      </c>
      <c r="AV120" s="11" t="s">
        <v>38</v>
      </c>
      <c r="AW120" s="11" t="s">
        <v>36</v>
      </c>
      <c r="AX120" s="11" t="s">
        <v>76</v>
      </c>
      <c r="AY120" s="244" t="s">
        <v>154</v>
      </c>
    </row>
    <row r="121" s="11" customFormat="1">
      <c r="B121" s="234"/>
      <c r="C121" s="235"/>
      <c r="D121" s="236" t="s">
        <v>162</v>
      </c>
      <c r="E121" s="237" t="s">
        <v>21</v>
      </c>
      <c r="F121" s="238" t="s">
        <v>174</v>
      </c>
      <c r="G121" s="235"/>
      <c r="H121" s="237" t="s">
        <v>21</v>
      </c>
      <c r="I121" s="239"/>
      <c r="J121" s="235"/>
      <c r="K121" s="235"/>
      <c r="L121" s="240"/>
      <c r="M121" s="241"/>
      <c r="N121" s="242"/>
      <c r="O121" s="242"/>
      <c r="P121" s="242"/>
      <c r="Q121" s="242"/>
      <c r="R121" s="242"/>
      <c r="S121" s="242"/>
      <c r="T121" s="243"/>
      <c r="AT121" s="244" t="s">
        <v>162</v>
      </c>
      <c r="AU121" s="244" t="s">
        <v>85</v>
      </c>
      <c r="AV121" s="11" t="s">
        <v>38</v>
      </c>
      <c r="AW121" s="11" t="s">
        <v>36</v>
      </c>
      <c r="AX121" s="11" t="s">
        <v>76</v>
      </c>
      <c r="AY121" s="244" t="s">
        <v>154</v>
      </c>
    </row>
    <row r="122" s="12" customFormat="1">
      <c r="B122" s="245"/>
      <c r="C122" s="246"/>
      <c r="D122" s="236" t="s">
        <v>162</v>
      </c>
      <c r="E122" s="247" t="s">
        <v>21</v>
      </c>
      <c r="F122" s="248" t="s">
        <v>175</v>
      </c>
      <c r="G122" s="246"/>
      <c r="H122" s="249">
        <v>0.54000000000000004</v>
      </c>
      <c r="I122" s="250"/>
      <c r="J122" s="246"/>
      <c r="K122" s="246"/>
      <c r="L122" s="251"/>
      <c r="M122" s="252"/>
      <c r="N122" s="253"/>
      <c r="O122" s="253"/>
      <c r="P122" s="253"/>
      <c r="Q122" s="253"/>
      <c r="R122" s="253"/>
      <c r="S122" s="253"/>
      <c r="T122" s="254"/>
      <c r="AT122" s="255" t="s">
        <v>162</v>
      </c>
      <c r="AU122" s="255" t="s">
        <v>85</v>
      </c>
      <c r="AV122" s="12" t="s">
        <v>85</v>
      </c>
      <c r="AW122" s="12" t="s">
        <v>36</v>
      </c>
      <c r="AX122" s="12" t="s">
        <v>76</v>
      </c>
      <c r="AY122" s="255" t="s">
        <v>154</v>
      </c>
    </row>
    <row r="123" s="12" customFormat="1">
      <c r="B123" s="245"/>
      <c r="C123" s="246"/>
      <c r="D123" s="236" t="s">
        <v>162</v>
      </c>
      <c r="E123" s="247" t="s">
        <v>21</v>
      </c>
      <c r="F123" s="248" t="s">
        <v>176</v>
      </c>
      <c r="G123" s="246"/>
      <c r="H123" s="249">
        <v>1.49</v>
      </c>
      <c r="I123" s="250"/>
      <c r="J123" s="246"/>
      <c r="K123" s="246"/>
      <c r="L123" s="251"/>
      <c r="M123" s="252"/>
      <c r="N123" s="253"/>
      <c r="O123" s="253"/>
      <c r="P123" s="253"/>
      <c r="Q123" s="253"/>
      <c r="R123" s="253"/>
      <c r="S123" s="253"/>
      <c r="T123" s="254"/>
      <c r="AT123" s="255" t="s">
        <v>162</v>
      </c>
      <c r="AU123" s="255" t="s">
        <v>85</v>
      </c>
      <c r="AV123" s="12" t="s">
        <v>85</v>
      </c>
      <c r="AW123" s="12" t="s">
        <v>36</v>
      </c>
      <c r="AX123" s="12" t="s">
        <v>76</v>
      </c>
      <c r="AY123" s="255" t="s">
        <v>154</v>
      </c>
    </row>
    <row r="124" s="13" customFormat="1">
      <c r="B124" s="256"/>
      <c r="C124" s="257"/>
      <c r="D124" s="236" t="s">
        <v>162</v>
      </c>
      <c r="E124" s="258" t="s">
        <v>21</v>
      </c>
      <c r="F124" s="259" t="s">
        <v>166</v>
      </c>
      <c r="G124" s="257"/>
      <c r="H124" s="260">
        <v>2.0299999999999998</v>
      </c>
      <c r="I124" s="261"/>
      <c r="J124" s="257"/>
      <c r="K124" s="257"/>
      <c r="L124" s="262"/>
      <c r="M124" s="263"/>
      <c r="N124" s="264"/>
      <c r="O124" s="264"/>
      <c r="P124" s="264"/>
      <c r="Q124" s="264"/>
      <c r="R124" s="264"/>
      <c r="S124" s="264"/>
      <c r="T124" s="265"/>
      <c r="AT124" s="266" t="s">
        <v>162</v>
      </c>
      <c r="AU124" s="266" t="s">
        <v>85</v>
      </c>
      <c r="AV124" s="13" t="s">
        <v>160</v>
      </c>
      <c r="AW124" s="13" t="s">
        <v>36</v>
      </c>
      <c r="AX124" s="13" t="s">
        <v>38</v>
      </c>
      <c r="AY124" s="266" t="s">
        <v>154</v>
      </c>
    </row>
    <row r="125" s="1" customFormat="1" ht="16.5" customHeight="1">
      <c r="B125" s="47"/>
      <c r="C125" s="222" t="s">
        <v>160</v>
      </c>
      <c r="D125" s="222" t="s">
        <v>156</v>
      </c>
      <c r="E125" s="223" t="s">
        <v>177</v>
      </c>
      <c r="F125" s="224" t="s">
        <v>178</v>
      </c>
      <c r="G125" s="225" t="s">
        <v>179</v>
      </c>
      <c r="H125" s="226">
        <v>4.9349999999999996</v>
      </c>
      <c r="I125" s="227"/>
      <c r="J125" s="228">
        <f>ROUND(I125*H125,2)</f>
        <v>0</v>
      </c>
      <c r="K125" s="224" t="s">
        <v>21</v>
      </c>
      <c r="L125" s="73"/>
      <c r="M125" s="229" t="s">
        <v>21</v>
      </c>
      <c r="N125" s="230" t="s">
        <v>47</v>
      </c>
      <c r="O125" s="48"/>
      <c r="P125" s="231">
        <f>O125*H125</f>
        <v>0</v>
      </c>
      <c r="Q125" s="231">
        <v>0</v>
      </c>
      <c r="R125" s="231">
        <f>Q125*H125</f>
        <v>0</v>
      </c>
      <c r="S125" s="231">
        <v>0.040000000000000001</v>
      </c>
      <c r="T125" s="232">
        <f>S125*H125</f>
        <v>0.19739999999999999</v>
      </c>
      <c r="AR125" s="24" t="s">
        <v>160</v>
      </c>
      <c r="AT125" s="24" t="s">
        <v>156</v>
      </c>
      <c r="AU125" s="24" t="s">
        <v>85</v>
      </c>
      <c r="AY125" s="24" t="s">
        <v>154</v>
      </c>
      <c r="BE125" s="233">
        <f>IF(N125="základní",J125,0)</f>
        <v>0</v>
      </c>
      <c r="BF125" s="233">
        <f>IF(N125="snížená",J125,0)</f>
        <v>0</v>
      </c>
      <c r="BG125" s="233">
        <f>IF(N125="zákl. přenesená",J125,0)</f>
        <v>0</v>
      </c>
      <c r="BH125" s="233">
        <f>IF(N125="sníž. přenesená",J125,0)</f>
        <v>0</v>
      </c>
      <c r="BI125" s="233">
        <f>IF(N125="nulová",J125,0)</f>
        <v>0</v>
      </c>
      <c r="BJ125" s="24" t="s">
        <v>38</v>
      </c>
      <c r="BK125" s="233">
        <f>ROUND(I125*H125,2)</f>
        <v>0</v>
      </c>
      <c r="BL125" s="24" t="s">
        <v>160</v>
      </c>
      <c r="BM125" s="24" t="s">
        <v>180</v>
      </c>
    </row>
    <row r="126" s="11" customFormat="1">
      <c r="B126" s="234"/>
      <c r="C126" s="235"/>
      <c r="D126" s="236" t="s">
        <v>162</v>
      </c>
      <c r="E126" s="237" t="s">
        <v>21</v>
      </c>
      <c r="F126" s="238" t="s">
        <v>163</v>
      </c>
      <c r="G126" s="235"/>
      <c r="H126" s="237" t="s">
        <v>21</v>
      </c>
      <c r="I126" s="239"/>
      <c r="J126" s="235"/>
      <c r="K126" s="235"/>
      <c r="L126" s="240"/>
      <c r="M126" s="241"/>
      <c r="N126" s="242"/>
      <c r="O126" s="242"/>
      <c r="P126" s="242"/>
      <c r="Q126" s="242"/>
      <c r="R126" s="242"/>
      <c r="S126" s="242"/>
      <c r="T126" s="243"/>
      <c r="AT126" s="244" t="s">
        <v>162</v>
      </c>
      <c r="AU126" s="244" t="s">
        <v>85</v>
      </c>
      <c r="AV126" s="11" t="s">
        <v>38</v>
      </c>
      <c r="AW126" s="11" t="s">
        <v>36</v>
      </c>
      <c r="AX126" s="11" t="s">
        <v>76</v>
      </c>
      <c r="AY126" s="244" t="s">
        <v>154</v>
      </c>
    </row>
    <row r="127" s="12" customFormat="1">
      <c r="B127" s="245"/>
      <c r="C127" s="246"/>
      <c r="D127" s="236" t="s">
        <v>162</v>
      </c>
      <c r="E127" s="247" t="s">
        <v>21</v>
      </c>
      <c r="F127" s="248" t="s">
        <v>181</v>
      </c>
      <c r="G127" s="246"/>
      <c r="H127" s="249">
        <v>4.9349999999999996</v>
      </c>
      <c r="I127" s="250"/>
      <c r="J127" s="246"/>
      <c r="K127" s="246"/>
      <c r="L127" s="251"/>
      <c r="M127" s="252"/>
      <c r="N127" s="253"/>
      <c r="O127" s="253"/>
      <c r="P127" s="253"/>
      <c r="Q127" s="253"/>
      <c r="R127" s="253"/>
      <c r="S127" s="253"/>
      <c r="T127" s="254"/>
      <c r="AT127" s="255" t="s">
        <v>162</v>
      </c>
      <c r="AU127" s="255" t="s">
        <v>85</v>
      </c>
      <c r="AV127" s="12" t="s">
        <v>85</v>
      </c>
      <c r="AW127" s="12" t="s">
        <v>36</v>
      </c>
      <c r="AX127" s="12" t="s">
        <v>76</v>
      </c>
      <c r="AY127" s="255" t="s">
        <v>154</v>
      </c>
    </row>
    <row r="128" s="13" customFormat="1">
      <c r="B128" s="256"/>
      <c r="C128" s="257"/>
      <c r="D128" s="236" t="s">
        <v>162</v>
      </c>
      <c r="E128" s="258" t="s">
        <v>21</v>
      </c>
      <c r="F128" s="259" t="s">
        <v>166</v>
      </c>
      <c r="G128" s="257"/>
      <c r="H128" s="260">
        <v>4.9349999999999996</v>
      </c>
      <c r="I128" s="261"/>
      <c r="J128" s="257"/>
      <c r="K128" s="257"/>
      <c r="L128" s="262"/>
      <c r="M128" s="263"/>
      <c r="N128" s="264"/>
      <c r="O128" s="264"/>
      <c r="P128" s="264"/>
      <c r="Q128" s="264"/>
      <c r="R128" s="264"/>
      <c r="S128" s="264"/>
      <c r="T128" s="265"/>
      <c r="AT128" s="266" t="s">
        <v>162</v>
      </c>
      <c r="AU128" s="266" t="s">
        <v>85</v>
      </c>
      <c r="AV128" s="13" t="s">
        <v>160</v>
      </c>
      <c r="AW128" s="13" t="s">
        <v>36</v>
      </c>
      <c r="AX128" s="13" t="s">
        <v>38</v>
      </c>
      <c r="AY128" s="266" t="s">
        <v>154</v>
      </c>
    </row>
    <row r="129" s="1" customFormat="1" ht="25.5" customHeight="1">
      <c r="B129" s="47"/>
      <c r="C129" s="222" t="s">
        <v>182</v>
      </c>
      <c r="D129" s="222" t="s">
        <v>156</v>
      </c>
      <c r="E129" s="223" t="s">
        <v>183</v>
      </c>
      <c r="F129" s="224" t="s">
        <v>184</v>
      </c>
      <c r="G129" s="225" t="s">
        <v>185</v>
      </c>
      <c r="H129" s="226">
        <v>1.093</v>
      </c>
      <c r="I129" s="227"/>
      <c r="J129" s="228">
        <f>ROUND(I129*H129,2)</f>
        <v>0</v>
      </c>
      <c r="K129" s="224" t="s">
        <v>21</v>
      </c>
      <c r="L129" s="73"/>
      <c r="M129" s="229" t="s">
        <v>21</v>
      </c>
      <c r="N129" s="230" t="s">
        <v>47</v>
      </c>
      <c r="O129" s="48"/>
      <c r="P129" s="231">
        <f>O129*H129</f>
        <v>0</v>
      </c>
      <c r="Q129" s="231">
        <v>0</v>
      </c>
      <c r="R129" s="231">
        <f>Q129*H129</f>
        <v>0</v>
      </c>
      <c r="S129" s="231">
        <v>0</v>
      </c>
      <c r="T129" s="232">
        <f>S129*H129</f>
        <v>0</v>
      </c>
      <c r="AR129" s="24" t="s">
        <v>160</v>
      </c>
      <c r="AT129" s="24" t="s">
        <v>156</v>
      </c>
      <c r="AU129" s="24" t="s">
        <v>85</v>
      </c>
      <c r="AY129" s="24" t="s">
        <v>154</v>
      </c>
      <c r="BE129" s="233">
        <f>IF(N129="základní",J129,0)</f>
        <v>0</v>
      </c>
      <c r="BF129" s="233">
        <f>IF(N129="snížená",J129,0)</f>
        <v>0</v>
      </c>
      <c r="BG129" s="233">
        <f>IF(N129="zákl. přenesená",J129,0)</f>
        <v>0</v>
      </c>
      <c r="BH129" s="233">
        <f>IF(N129="sníž. přenesená",J129,0)</f>
        <v>0</v>
      </c>
      <c r="BI129" s="233">
        <f>IF(N129="nulová",J129,0)</f>
        <v>0</v>
      </c>
      <c r="BJ129" s="24" t="s">
        <v>38</v>
      </c>
      <c r="BK129" s="233">
        <f>ROUND(I129*H129,2)</f>
        <v>0</v>
      </c>
      <c r="BL129" s="24" t="s">
        <v>160</v>
      </c>
      <c r="BM129" s="24" t="s">
        <v>186</v>
      </c>
    </row>
    <row r="130" s="11" customFormat="1">
      <c r="B130" s="234"/>
      <c r="C130" s="235"/>
      <c r="D130" s="236" t="s">
        <v>162</v>
      </c>
      <c r="E130" s="237" t="s">
        <v>21</v>
      </c>
      <c r="F130" s="238" t="s">
        <v>163</v>
      </c>
      <c r="G130" s="235"/>
      <c r="H130" s="237" t="s">
        <v>21</v>
      </c>
      <c r="I130" s="239"/>
      <c r="J130" s="235"/>
      <c r="K130" s="235"/>
      <c r="L130" s="240"/>
      <c r="M130" s="241"/>
      <c r="N130" s="242"/>
      <c r="O130" s="242"/>
      <c r="P130" s="242"/>
      <c r="Q130" s="242"/>
      <c r="R130" s="242"/>
      <c r="S130" s="242"/>
      <c r="T130" s="243"/>
      <c r="AT130" s="244" t="s">
        <v>162</v>
      </c>
      <c r="AU130" s="244" t="s">
        <v>85</v>
      </c>
      <c r="AV130" s="11" t="s">
        <v>38</v>
      </c>
      <c r="AW130" s="11" t="s">
        <v>36</v>
      </c>
      <c r="AX130" s="11" t="s">
        <v>76</v>
      </c>
      <c r="AY130" s="244" t="s">
        <v>154</v>
      </c>
    </row>
    <row r="131" s="11" customFormat="1">
      <c r="B131" s="234"/>
      <c r="C131" s="235"/>
      <c r="D131" s="236" t="s">
        <v>162</v>
      </c>
      <c r="E131" s="237" t="s">
        <v>21</v>
      </c>
      <c r="F131" s="238" t="s">
        <v>174</v>
      </c>
      <c r="G131" s="235"/>
      <c r="H131" s="237" t="s">
        <v>21</v>
      </c>
      <c r="I131" s="239"/>
      <c r="J131" s="235"/>
      <c r="K131" s="235"/>
      <c r="L131" s="240"/>
      <c r="M131" s="241"/>
      <c r="N131" s="242"/>
      <c r="O131" s="242"/>
      <c r="P131" s="242"/>
      <c r="Q131" s="242"/>
      <c r="R131" s="242"/>
      <c r="S131" s="242"/>
      <c r="T131" s="243"/>
      <c r="AT131" s="244" t="s">
        <v>162</v>
      </c>
      <c r="AU131" s="244" t="s">
        <v>85</v>
      </c>
      <c r="AV131" s="11" t="s">
        <v>38</v>
      </c>
      <c r="AW131" s="11" t="s">
        <v>36</v>
      </c>
      <c r="AX131" s="11" t="s">
        <v>76</v>
      </c>
      <c r="AY131" s="244" t="s">
        <v>154</v>
      </c>
    </row>
    <row r="132" s="12" customFormat="1">
      <c r="B132" s="245"/>
      <c r="C132" s="246"/>
      <c r="D132" s="236" t="s">
        <v>162</v>
      </c>
      <c r="E132" s="247" t="s">
        <v>21</v>
      </c>
      <c r="F132" s="248" t="s">
        <v>187</v>
      </c>
      <c r="G132" s="246"/>
      <c r="H132" s="249">
        <v>0.60099999999999998</v>
      </c>
      <c r="I132" s="250"/>
      <c r="J132" s="246"/>
      <c r="K132" s="246"/>
      <c r="L132" s="251"/>
      <c r="M132" s="252"/>
      <c r="N132" s="253"/>
      <c r="O132" s="253"/>
      <c r="P132" s="253"/>
      <c r="Q132" s="253"/>
      <c r="R132" s="253"/>
      <c r="S132" s="253"/>
      <c r="T132" s="254"/>
      <c r="AT132" s="255" t="s">
        <v>162</v>
      </c>
      <c r="AU132" s="255" t="s">
        <v>85</v>
      </c>
      <c r="AV132" s="12" t="s">
        <v>85</v>
      </c>
      <c r="AW132" s="12" t="s">
        <v>36</v>
      </c>
      <c r="AX132" s="12" t="s">
        <v>76</v>
      </c>
      <c r="AY132" s="255" t="s">
        <v>154</v>
      </c>
    </row>
    <row r="133" s="14" customFormat="1">
      <c r="B133" s="267"/>
      <c r="C133" s="268"/>
      <c r="D133" s="236" t="s">
        <v>162</v>
      </c>
      <c r="E133" s="269" t="s">
        <v>21</v>
      </c>
      <c r="F133" s="270" t="s">
        <v>188</v>
      </c>
      <c r="G133" s="268"/>
      <c r="H133" s="271">
        <v>0.60099999999999998</v>
      </c>
      <c r="I133" s="272"/>
      <c r="J133" s="268"/>
      <c r="K133" s="268"/>
      <c r="L133" s="273"/>
      <c r="M133" s="274"/>
      <c r="N133" s="275"/>
      <c r="O133" s="275"/>
      <c r="P133" s="275"/>
      <c r="Q133" s="275"/>
      <c r="R133" s="275"/>
      <c r="S133" s="275"/>
      <c r="T133" s="276"/>
      <c r="AT133" s="277" t="s">
        <v>162</v>
      </c>
      <c r="AU133" s="277" t="s">
        <v>85</v>
      </c>
      <c r="AV133" s="14" t="s">
        <v>170</v>
      </c>
      <c r="AW133" s="14" t="s">
        <v>36</v>
      </c>
      <c r="AX133" s="14" t="s">
        <v>76</v>
      </c>
      <c r="AY133" s="277" t="s">
        <v>154</v>
      </c>
    </row>
    <row r="134" s="11" customFormat="1">
      <c r="B134" s="234"/>
      <c r="C134" s="235"/>
      <c r="D134" s="236" t="s">
        <v>162</v>
      </c>
      <c r="E134" s="237" t="s">
        <v>21</v>
      </c>
      <c r="F134" s="238" t="s">
        <v>189</v>
      </c>
      <c r="G134" s="235"/>
      <c r="H134" s="237" t="s">
        <v>21</v>
      </c>
      <c r="I134" s="239"/>
      <c r="J134" s="235"/>
      <c r="K134" s="235"/>
      <c r="L134" s="240"/>
      <c r="M134" s="241"/>
      <c r="N134" s="242"/>
      <c r="O134" s="242"/>
      <c r="P134" s="242"/>
      <c r="Q134" s="242"/>
      <c r="R134" s="242"/>
      <c r="S134" s="242"/>
      <c r="T134" s="243"/>
      <c r="AT134" s="244" t="s">
        <v>162</v>
      </c>
      <c r="AU134" s="244" t="s">
        <v>85</v>
      </c>
      <c r="AV134" s="11" t="s">
        <v>38</v>
      </c>
      <c r="AW134" s="11" t="s">
        <v>36</v>
      </c>
      <c r="AX134" s="11" t="s">
        <v>76</v>
      </c>
      <c r="AY134" s="244" t="s">
        <v>154</v>
      </c>
    </row>
    <row r="135" s="11" customFormat="1">
      <c r="B135" s="234"/>
      <c r="C135" s="235"/>
      <c r="D135" s="236" t="s">
        <v>162</v>
      </c>
      <c r="E135" s="237" t="s">
        <v>21</v>
      </c>
      <c r="F135" s="238" t="s">
        <v>190</v>
      </c>
      <c r="G135" s="235"/>
      <c r="H135" s="237" t="s">
        <v>21</v>
      </c>
      <c r="I135" s="239"/>
      <c r="J135" s="235"/>
      <c r="K135" s="235"/>
      <c r="L135" s="240"/>
      <c r="M135" s="241"/>
      <c r="N135" s="242"/>
      <c r="O135" s="242"/>
      <c r="P135" s="242"/>
      <c r="Q135" s="242"/>
      <c r="R135" s="242"/>
      <c r="S135" s="242"/>
      <c r="T135" s="243"/>
      <c r="AT135" s="244" t="s">
        <v>162</v>
      </c>
      <c r="AU135" s="244" t="s">
        <v>85</v>
      </c>
      <c r="AV135" s="11" t="s">
        <v>38</v>
      </c>
      <c r="AW135" s="11" t="s">
        <v>36</v>
      </c>
      <c r="AX135" s="11" t="s">
        <v>76</v>
      </c>
      <c r="AY135" s="244" t="s">
        <v>154</v>
      </c>
    </row>
    <row r="136" s="12" customFormat="1">
      <c r="B136" s="245"/>
      <c r="C136" s="246"/>
      <c r="D136" s="236" t="s">
        <v>162</v>
      </c>
      <c r="E136" s="247" t="s">
        <v>21</v>
      </c>
      <c r="F136" s="248" t="s">
        <v>191</v>
      </c>
      <c r="G136" s="246"/>
      <c r="H136" s="249">
        <v>0.49199999999999999</v>
      </c>
      <c r="I136" s="250"/>
      <c r="J136" s="246"/>
      <c r="K136" s="246"/>
      <c r="L136" s="251"/>
      <c r="M136" s="252"/>
      <c r="N136" s="253"/>
      <c r="O136" s="253"/>
      <c r="P136" s="253"/>
      <c r="Q136" s="253"/>
      <c r="R136" s="253"/>
      <c r="S136" s="253"/>
      <c r="T136" s="254"/>
      <c r="AT136" s="255" t="s">
        <v>162</v>
      </c>
      <c r="AU136" s="255" t="s">
        <v>85</v>
      </c>
      <c r="AV136" s="12" t="s">
        <v>85</v>
      </c>
      <c r="AW136" s="12" t="s">
        <v>36</v>
      </c>
      <c r="AX136" s="12" t="s">
        <v>76</v>
      </c>
      <c r="AY136" s="255" t="s">
        <v>154</v>
      </c>
    </row>
    <row r="137" s="14" customFormat="1">
      <c r="B137" s="267"/>
      <c r="C137" s="268"/>
      <c r="D137" s="236" t="s">
        <v>162</v>
      </c>
      <c r="E137" s="269" t="s">
        <v>21</v>
      </c>
      <c r="F137" s="270" t="s">
        <v>192</v>
      </c>
      <c r="G137" s="268"/>
      <c r="H137" s="271">
        <v>0.49199999999999999</v>
      </c>
      <c r="I137" s="272"/>
      <c r="J137" s="268"/>
      <c r="K137" s="268"/>
      <c r="L137" s="273"/>
      <c r="M137" s="274"/>
      <c r="N137" s="275"/>
      <c r="O137" s="275"/>
      <c r="P137" s="275"/>
      <c r="Q137" s="275"/>
      <c r="R137" s="275"/>
      <c r="S137" s="275"/>
      <c r="T137" s="276"/>
      <c r="AT137" s="277" t="s">
        <v>162</v>
      </c>
      <c r="AU137" s="277" t="s">
        <v>85</v>
      </c>
      <c r="AV137" s="14" t="s">
        <v>170</v>
      </c>
      <c r="AW137" s="14" t="s">
        <v>36</v>
      </c>
      <c r="AX137" s="14" t="s">
        <v>76</v>
      </c>
      <c r="AY137" s="277" t="s">
        <v>154</v>
      </c>
    </row>
    <row r="138" s="13" customFormat="1">
      <c r="B138" s="256"/>
      <c r="C138" s="257"/>
      <c r="D138" s="236" t="s">
        <v>162</v>
      </c>
      <c r="E138" s="258" t="s">
        <v>21</v>
      </c>
      <c r="F138" s="259" t="s">
        <v>166</v>
      </c>
      <c r="G138" s="257"/>
      <c r="H138" s="260">
        <v>1.093</v>
      </c>
      <c r="I138" s="261"/>
      <c r="J138" s="257"/>
      <c r="K138" s="257"/>
      <c r="L138" s="262"/>
      <c r="M138" s="263"/>
      <c r="N138" s="264"/>
      <c r="O138" s="264"/>
      <c r="P138" s="264"/>
      <c r="Q138" s="264"/>
      <c r="R138" s="264"/>
      <c r="S138" s="264"/>
      <c r="T138" s="265"/>
      <c r="AT138" s="266" t="s">
        <v>162</v>
      </c>
      <c r="AU138" s="266" t="s">
        <v>85</v>
      </c>
      <c r="AV138" s="13" t="s">
        <v>160</v>
      </c>
      <c r="AW138" s="13" t="s">
        <v>36</v>
      </c>
      <c r="AX138" s="13" t="s">
        <v>38</v>
      </c>
      <c r="AY138" s="266" t="s">
        <v>154</v>
      </c>
    </row>
    <row r="139" s="1" customFormat="1" ht="16.5" customHeight="1">
      <c r="B139" s="47"/>
      <c r="C139" s="222" t="s">
        <v>193</v>
      </c>
      <c r="D139" s="222" t="s">
        <v>156</v>
      </c>
      <c r="E139" s="223" t="s">
        <v>194</v>
      </c>
      <c r="F139" s="224" t="s">
        <v>195</v>
      </c>
      <c r="G139" s="225" t="s">
        <v>185</v>
      </c>
      <c r="H139" s="226">
        <v>3.0030000000000001</v>
      </c>
      <c r="I139" s="227"/>
      <c r="J139" s="228">
        <f>ROUND(I139*H139,2)</f>
        <v>0</v>
      </c>
      <c r="K139" s="224" t="s">
        <v>21</v>
      </c>
      <c r="L139" s="73"/>
      <c r="M139" s="229" t="s">
        <v>21</v>
      </c>
      <c r="N139" s="230" t="s">
        <v>47</v>
      </c>
      <c r="O139" s="48"/>
      <c r="P139" s="231">
        <f>O139*H139</f>
        <v>0</v>
      </c>
      <c r="Q139" s="231">
        <v>0</v>
      </c>
      <c r="R139" s="231">
        <f>Q139*H139</f>
        <v>0</v>
      </c>
      <c r="S139" s="231">
        <v>0</v>
      </c>
      <c r="T139" s="232">
        <f>S139*H139</f>
        <v>0</v>
      </c>
      <c r="AR139" s="24" t="s">
        <v>160</v>
      </c>
      <c r="AT139" s="24" t="s">
        <v>156</v>
      </c>
      <c r="AU139" s="24" t="s">
        <v>85</v>
      </c>
      <c r="AY139" s="24" t="s">
        <v>154</v>
      </c>
      <c r="BE139" s="233">
        <f>IF(N139="základní",J139,0)</f>
        <v>0</v>
      </c>
      <c r="BF139" s="233">
        <f>IF(N139="snížená",J139,0)</f>
        <v>0</v>
      </c>
      <c r="BG139" s="233">
        <f>IF(N139="zákl. přenesená",J139,0)</f>
        <v>0</v>
      </c>
      <c r="BH139" s="233">
        <f>IF(N139="sníž. přenesená",J139,0)</f>
        <v>0</v>
      </c>
      <c r="BI139" s="233">
        <f>IF(N139="nulová",J139,0)</f>
        <v>0</v>
      </c>
      <c r="BJ139" s="24" t="s">
        <v>38</v>
      </c>
      <c r="BK139" s="233">
        <f>ROUND(I139*H139,2)</f>
        <v>0</v>
      </c>
      <c r="BL139" s="24" t="s">
        <v>160</v>
      </c>
      <c r="BM139" s="24" t="s">
        <v>196</v>
      </c>
    </row>
    <row r="140" s="11" customFormat="1">
      <c r="B140" s="234"/>
      <c r="C140" s="235"/>
      <c r="D140" s="236" t="s">
        <v>162</v>
      </c>
      <c r="E140" s="237" t="s">
        <v>21</v>
      </c>
      <c r="F140" s="238" t="s">
        <v>197</v>
      </c>
      <c r="G140" s="235"/>
      <c r="H140" s="237" t="s">
        <v>21</v>
      </c>
      <c r="I140" s="239"/>
      <c r="J140" s="235"/>
      <c r="K140" s="235"/>
      <c r="L140" s="240"/>
      <c r="M140" s="241"/>
      <c r="N140" s="242"/>
      <c r="O140" s="242"/>
      <c r="P140" s="242"/>
      <c r="Q140" s="242"/>
      <c r="R140" s="242"/>
      <c r="S140" s="242"/>
      <c r="T140" s="243"/>
      <c r="AT140" s="244" t="s">
        <v>162</v>
      </c>
      <c r="AU140" s="244" t="s">
        <v>85</v>
      </c>
      <c r="AV140" s="11" t="s">
        <v>38</v>
      </c>
      <c r="AW140" s="11" t="s">
        <v>36</v>
      </c>
      <c r="AX140" s="11" t="s">
        <v>76</v>
      </c>
      <c r="AY140" s="244" t="s">
        <v>154</v>
      </c>
    </row>
    <row r="141" s="11" customFormat="1">
      <c r="B141" s="234"/>
      <c r="C141" s="235"/>
      <c r="D141" s="236" t="s">
        <v>162</v>
      </c>
      <c r="E141" s="237" t="s">
        <v>21</v>
      </c>
      <c r="F141" s="238" t="s">
        <v>198</v>
      </c>
      <c r="G141" s="235"/>
      <c r="H141" s="237" t="s">
        <v>21</v>
      </c>
      <c r="I141" s="239"/>
      <c r="J141" s="235"/>
      <c r="K141" s="235"/>
      <c r="L141" s="240"/>
      <c r="M141" s="241"/>
      <c r="N141" s="242"/>
      <c r="O141" s="242"/>
      <c r="P141" s="242"/>
      <c r="Q141" s="242"/>
      <c r="R141" s="242"/>
      <c r="S141" s="242"/>
      <c r="T141" s="243"/>
      <c r="AT141" s="244" t="s">
        <v>162</v>
      </c>
      <c r="AU141" s="244" t="s">
        <v>85</v>
      </c>
      <c r="AV141" s="11" t="s">
        <v>38</v>
      </c>
      <c r="AW141" s="11" t="s">
        <v>36</v>
      </c>
      <c r="AX141" s="11" t="s">
        <v>76</v>
      </c>
      <c r="AY141" s="244" t="s">
        <v>154</v>
      </c>
    </row>
    <row r="142" s="12" customFormat="1">
      <c r="B142" s="245"/>
      <c r="C142" s="246"/>
      <c r="D142" s="236" t="s">
        <v>162</v>
      </c>
      <c r="E142" s="247" t="s">
        <v>21</v>
      </c>
      <c r="F142" s="248" t="s">
        <v>199</v>
      </c>
      <c r="G142" s="246"/>
      <c r="H142" s="249">
        <v>3.0030000000000001</v>
      </c>
      <c r="I142" s="250"/>
      <c r="J142" s="246"/>
      <c r="K142" s="246"/>
      <c r="L142" s="251"/>
      <c r="M142" s="252"/>
      <c r="N142" s="253"/>
      <c r="O142" s="253"/>
      <c r="P142" s="253"/>
      <c r="Q142" s="253"/>
      <c r="R142" s="253"/>
      <c r="S142" s="253"/>
      <c r="T142" s="254"/>
      <c r="AT142" s="255" t="s">
        <v>162</v>
      </c>
      <c r="AU142" s="255" t="s">
        <v>85</v>
      </c>
      <c r="AV142" s="12" t="s">
        <v>85</v>
      </c>
      <c r="AW142" s="12" t="s">
        <v>36</v>
      </c>
      <c r="AX142" s="12" t="s">
        <v>76</v>
      </c>
      <c r="AY142" s="255" t="s">
        <v>154</v>
      </c>
    </row>
    <row r="143" s="13" customFormat="1">
      <c r="B143" s="256"/>
      <c r="C143" s="257"/>
      <c r="D143" s="236" t="s">
        <v>162</v>
      </c>
      <c r="E143" s="258" t="s">
        <v>21</v>
      </c>
      <c r="F143" s="259" t="s">
        <v>166</v>
      </c>
      <c r="G143" s="257"/>
      <c r="H143" s="260">
        <v>3.0030000000000001</v>
      </c>
      <c r="I143" s="261"/>
      <c r="J143" s="257"/>
      <c r="K143" s="257"/>
      <c r="L143" s="262"/>
      <c r="M143" s="263"/>
      <c r="N143" s="264"/>
      <c r="O143" s="264"/>
      <c r="P143" s="264"/>
      <c r="Q143" s="264"/>
      <c r="R143" s="264"/>
      <c r="S143" s="264"/>
      <c r="T143" s="265"/>
      <c r="AT143" s="266" t="s">
        <v>162</v>
      </c>
      <c r="AU143" s="266" t="s">
        <v>85</v>
      </c>
      <c r="AV143" s="13" t="s">
        <v>160</v>
      </c>
      <c r="AW143" s="13" t="s">
        <v>36</v>
      </c>
      <c r="AX143" s="13" t="s">
        <v>38</v>
      </c>
      <c r="AY143" s="266" t="s">
        <v>154</v>
      </c>
    </row>
    <row r="144" s="1" customFormat="1" ht="25.5" customHeight="1">
      <c r="B144" s="47"/>
      <c r="C144" s="222" t="s">
        <v>200</v>
      </c>
      <c r="D144" s="222" t="s">
        <v>156</v>
      </c>
      <c r="E144" s="223" t="s">
        <v>201</v>
      </c>
      <c r="F144" s="224" t="s">
        <v>202</v>
      </c>
      <c r="G144" s="225" t="s">
        <v>185</v>
      </c>
      <c r="H144" s="226">
        <v>3.0030000000000001</v>
      </c>
      <c r="I144" s="227"/>
      <c r="J144" s="228">
        <f>ROUND(I144*H144,2)</f>
        <v>0</v>
      </c>
      <c r="K144" s="224" t="s">
        <v>21</v>
      </c>
      <c r="L144" s="73"/>
      <c r="M144" s="229" t="s">
        <v>21</v>
      </c>
      <c r="N144" s="230" t="s">
        <v>47</v>
      </c>
      <c r="O144" s="48"/>
      <c r="P144" s="231">
        <f>O144*H144</f>
        <v>0</v>
      </c>
      <c r="Q144" s="231">
        <v>0</v>
      </c>
      <c r="R144" s="231">
        <f>Q144*H144</f>
        <v>0</v>
      </c>
      <c r="S144" s="231">
        <v>0</v>
      </c>
      <c r="T144" s="232">
        <f>S144*H144</f>
        <v>0</v>
      </c>
      <c r="AR144" s="24" t="s">
        <v>160</v>
      </c>
      <c r="AT144" s="24" t="s">
        <v>156</v>
      </c>
      <c r="AU144" s="24" t="s">
        <v>85</v>
      </c>
      <c r="AY144" s="24" t="s">
        <v>154</v>
      </c>
      <c r="BE144" s="233">
        <f>IF(N144="základní",J144,0)</f>
        <v>0</v>
      </c>
      <c r="BF144" s="233">
        <f>IF(N144="snížená",J144,0)</f>
        <v>0</v>
      </c>
      <c r="BG144" s="233">
        <f>IF(N144="zákl. přenesená",J144,0)</f>
        <v>0</v>
      </c>
      <c r="BH144" s="233">
        <f>IF(N144="sníž. přenesená",J144,0)</f>
        <v>0</v>
      </c>
      <c r="BI144" s="233">
        <f>IF(N144="nulová",J144,0)</f>
        <v>0</v>
      </c>
      <c r="BJ144" s="24" t="s">
        <v>38</v>
      </c>
      <c r="BK144" s="233">
        <f>ROUND(I144*H144,2)</f>
        <v>0</v>
      </c>
      <c r="BL144" s="24" t="s">
        <v>160</v>
      </c>
      <c r="BM144" s="24" t="s">
        <v>203</v>
      </c>
    </row>
    <row r="145" s="1" customFormat="1" ht="25.5" customHeight="1">
      <c r="B145" s="47"/>
      <c r="C145" s="222" t="s">
        <v>204</v>
      </c>
      <c r="D145" s="222" t="s">
        <v>156</v>
      </c>
      <c r="E145" s="223" t="s">
        <v>205</v>
      </c>
      <c r="F145" s="224" t="s">
        <v>206</v>
      </c>
      <c r="G145" s="225" t="s">
        <v>185</v>
      </c>
      <c r="H145" s="226">
        <v>4.8869999999999996</v>
      </c>
      <c r="I145" s="227"/>
      <c r="J145" s="228">
        <f>ROUND(I145*H145,2)</f>
        <v>0</v>
      </c>
      <c r="K145" s="224" t="s">
        <v>21</v>
      </c>
      <c r="L145" s="73"/>
      <c r="M145" s="229" t="s">
        <v>21</v>
      </c>
      <c r="N145" s="230" t="s">
        <v>47</v>
      </c>
      <c r="O145" s="48"/>
      <c r="P145" s="231">
        <f>O145*H145</f>
        <v>0</v>
      </c>
      <c r="Q145" s="231">
        <v>0</v>
      </c>
      <c r="R145" s="231">
        <f>Q145*H145</f>
        <v>0</v>
      </c>
      <c r="S145" s="231">
        <v>0</v>
      </c>
      <c r="T145" s="232">
        <f>S145*H145</f>
        <v>0</v>
      </c>
      <c r="AR145" s="24" t="s">
        <v>160</v>
      </c>
      <c r="AT145" s="24" t="s">
        <v>156</v>
      </c>
      <c r="AU145" s="24" t="s">
        <v>85</v>
      </c>
      <c r="AY145" s="24" t="s">
        <v>154</v>
      </c>
      <c r="BE145" s="233">
        <f>IF(N145="základní",J145,0)</f>
        <v>0</v>
      </c>
      <c r="BF145" s="233">
        <f>IF(N145="snížená",J145,0)</f>
        <v>0</v>
      </c>
      <c r="BG145" s="233">
        <f>IF(N145="zákl. přenesená",J145,0)</f>
        <v>0</v>
      </c>
      <c r="BH145" s="233">
        <f>IF(N145="sníž. přenesená",J145,0)</f>
        <v>0</v>
      </c>
      <c r="BI145" s="233">
        <f>IF(N145="nulová",J145,0)</f>
        <v>0</v>
      </c>
      <c r="BJ145" s="24" t="s">
        <v>38</v>
      </c>
      <c r="BK145" s="233">
        <f>ROUND(I145*H145,2)</f>
        <v>0</v>
      </c>
      <c r="BL145" s="24" t="s">
        <v>160</v>
      </c>
      <c r="BM145" s="24" t="s">
        <v>207</v>
      </c>
    </row>
    <row r="146" s="11" customFormat="1">
      <c r="B146" s="234"/>
      <c r="C146" s="235"/>
      <c r="D146" s="236" t="s">
        <v>162</v>
      </c>
      <c r="E146" s="237" t="s">
        <v>21</v>
      </c>
      <c r="F146" s="238" t="s">
        <v>197</v>
      </c>
      <c r="G146" s="235"/>
      <c r="H146" s="237" t="s">
        <v>21</v>
      </c>
      <c r="I146" s="239"/>
      <c r="J146" s="235"/>
      <c r="K146" s="235"/>
      <c r="L146" s="240"/>
      <c r="M146" s="241"/>
      <c r="N146" s="242"/>
      <c r="O146" s="242"/>
      <c r="P146" s="242"/>
      <c r="Q146" s="242"/>
      <c r="R146" s="242"/>
      <c r="S146" s="242"/>
      <c r="T146" s="243"/>
      <c r="AT146" s="244" t="s">
        <v>162</v>
      </c>
      <c r="AU146" s="244" t="s">
        <v>85</v>
      </c>
      <c r="AV146" s="11" t="s">
        <v>38</v>
      </c>
      <c r="AW146" s="11" t="s">
        <v>36</v>
      </c>
      <c r="AX146" s="11" t="s">
        <v>76</v>
      </c>
      <c r="AY146" s="244" t="s">
        <v>154</v>
      </c>
    </row>
    <row r="147" s="12" customFormat="1">
      <c r="B147" s="245"/>
      <c r="C147" s="246"/>
      <c r="D147" s="236" t="s">
        <v>162</v>
      </c>
      <c r="E147" s="247" t="s">
        <v>21</v>
      </c>
      <c r="F147" s="248" t="s">
        <v>208</v>
      </c>
      <c r="G147" s="246"/>
      <c r="H147" s="249">
        <v>1.534</v>
      </c>
      <c r="I147" s="250"/>
      <c r="J147" s="246"/>
      <c r="K147" s="246"/>
      <c r="L147" s="251"/>
      <c r="M147" s="252"/>
      <c r="N147" s="253"/>
      <c r="O147" s="253"/>
      <c r="P147" s="253"/>
      <c r="Q147" s="253"/>
      <c r="R147" s="253"/>
      <c r="S147" s="253"/>
      <c r="T147" s="254"/>
      <c r="AT147" s="255" t="s">
        <v>162</v>
      </c>
      <c r="AU147" s="255" t="s">
        <v>85</v>
      </c>
      <c r="AV147" s="12" t="s">
        <v>85</v>
      </c>
      <c r="AW147" s="12" t="s">
        <v>36</v>
      </c>
      <c r="AX147" s="12" t="s">
        <v>76</v>
      </c>
      <c r="AY147" s="255" t="s">
        <v>154</v>
      </c>
    </row>
    <row r="148" s="14" customFormat="1">
      <c r="B148" s="267"/>
      <c r="C148" s="268"/>
      <c r="D148" s="236" t="s">
        <v>162</v>
      </c>
      <c r="E148" s="269" t="s">
        <v>21</v>
      </c>
      <c r="F148" s="270" t="s">
        <v>209</v>
      </c>
      <c r="G148" s="268"/>
      <c r="H148" s="271">
        <v>1.534</v>
      </c>
      <c r="I148" s="272"/>
      <c r="J148" s="268"/>
      <c r="K148" s="268"/>
      <c r="L148" s="273"/>
      <c r="M148" s="274"/>
      <c r="N148" s="275"/>
      <c r="O148" s="275"/>
      <c r="P148" s="275"/>
      <c r="Q148" s="275"/>
      <c r="R148" s="275"/>
      <c r="S148" s="275"/>
      <c r="T148" s="276"/>
      <c r="AT148" s="277" t="s">
        <v>162</v>
      </c>
      <c r="AU148" s="277" t="s">
        <v>85</v>
      </c>
      <c r="AV148" s="14" t="s">
        <v>170</v>
      </c>
      <c r="AW148" s="14" t="s">
        <v>36</v>
      </c>
      <c r="AX148" s="14" t="s">
        <v>76</v>
      </c>
      <c r="AY148" s="277" t="s">
        <v>154</v>
      </c>
    </row>
    <row r="149" s="11" customFormat="1">
      <c r="B149" s="234"/>
      <c r="C149" s="235"/>
      <c r="D149" s="236" t="s">
        <v>162</v>
      </c>
      <c r="E149" s="237" t="s">
        <v>21</v>
      </c>
      <c r="F149" s="238" t="s">
        <v>163</v>
      </c>
      <c r="G149" s="235"/>
      <c r="H149" s="237" t="s">
        <v>21</v>
      </c>
      <c r="I149" s="239"/>
      <c r="J149" s="235"/>
      <c r="K149" s="235"/>
      <c r="L149" s="240"/>
      <c r="M149" s="241"/>
      <c r="N149" s="242"/>
      <c r="O149" s="242"/>
      <c r="P149" s="242"/>
      <c r="Q149" s="242"/>
      <c r="R149" s="242"/>
      <c r="S149" s="242"/>
      <c r="T149" s="243"/>
      <c r="AT149" s="244" t="s">
        <v>162</v>
      </c>
      <c r="AU149" s="244" t="s">
        <v>85</v>
      </c>
      <c r="AV149" s="11" t="s">
        <v>38</v>
      </c>
      <c r="AW149" s="11" t="s">
        <v>36</v>
      </c>
      <c r="AX149" s="11" t="s">
        <v>76</v>
      </c>
      <c r="AY149" s="244" t="s">
        <v>154</v>
      </c>
    </row>
    <row r="150" s="12" customFormat="1">
      <c r="B150" s="245"/>
      <c r="C150" s="246"/>
      <c r="D150" s="236" t="s">
        <v>162</v>
      </c>
      <c r="E150" s="247" t="s">
        <v>21</v>
      </c>
      <c r="F150" s="248" t="s">
        <v>210</v>
      </c>
      <c r="G150" s="246"/>
      <c r="H150" s="249">
        <v>3.3530000000000002</v>
      </c>
      <c r="I150" s="250"/>
      <c r="J150" s="246"/>
      <c r="K150" s="246"/>
      <c r="L150" s="251"/>
      <c r="M150" s="252"/>
      <c r="N150" s="253"/>
      <c r="O150" s="253"/>
      <c r="P150" s="253"/>
      <c r="Q150" s="253"/>
      <c r="R150" s="253"/>
      <c r="S150" s="253"/>
      <c r="T150" s="254"/>
      <c r="AT150" s="255" t="s">
        <v>162</v>
      </c>
      <c r="AU150" s="255" t="s">
        <v>85</v>
      </c>
      <c r="AV150" s="12" t="s">
        <v>85</v>
      </c>
      <c r="AW150" s="12" t="s">
        <v>36</v>
      </c>
      <c r="AX150" s="12" t="s">
        <v>76</v>
      </c>
      <c r="AY150" s="255" t="s">
        <v>154</v>
      </c>
    </row>
    <row r="151" s="14" customFormat="1">
      <c r="B151" s="267"/>
      <c r="C151" s="268"/>
      <c r="D151" s="236" t="s">
        <v>162</v>
      </c>
      <c r="E151" s="269" t="s">
        <v>21</v>
      </c>
      <c r="F151" s="270" t="s">
        <v>211</v>
      </c>
      <c r="G151" s="268"/>
      <c r="H151" s="271">
        <v>3.3530000000000002</v>
      </c>
      <c r="I151" s="272"/>
      <c r="J151" s="268"/>
      <c r="K151" s="268"/>
      <c r="L151" s="273"/>
      <c r="M151" s="274"/>
      <c r="N151" s="275"/>
      <c r="O151" s="275"/>
      <c r="P151" s="275"/>
      <c r="Q151" s="275"/>
      <c r="R151" s="275"/>
      <c r="S151" s="275"/>
      <c r="T151" s="276"/>
      <c r="AT151" s="277" t="s">
        <v>162</v>
      </c>
      <c r="AU151" s="277" t="s">
        <v>85</v>
      </c>
      <c r="AV151" s="14" t="s">
        <v>170</v>
      </c>
      <c r="AW151" s="14" t="s">
        <v>36</v>
      </c>
      <c r="AX151" s="14" t="s">
        <v>76</v>
      </c>
      <c r="AY151" s="277" t="s">
        <v>154</v>
      </c>
    </row>
    <row r="152" s="13" customFormat="1">
      <c r="B152" s="256"/>
      <c r="C152" s="257"/>
      <c r="D152" s="236" t="s">
        <v>162</v>
      </c>
      <c r="E152" s="258" t="s">
        <v>21</v>
      </c>
      <c r="F152" s="259" t="s">
        <v>166</v>
      </c>
      <c r="G152" s="257"/>
      <c r="H152" s="260">
        <v>4.8869999999999996</v>
      </c>
      <c r="I152" s="261"/>
      <c r="J152" s="257"/>
      <c r="K152" s="257"/>
      <c r="L152" s="262"/>
      <c r="M152" s="263"/>
      <c r="N152" s="264"/>
      <c r="O152" s="264"/>
      <c r="P152" s="264"/>
      <c r="Q152" s="264"/>
      <c r="R152" s="264"/>
      <c r="S152" s="264"/>
      <c r="T152" s="265"/>
      <c r="AT152" s="266" t="s">
        <v>162</v>
      </c>
      <c r="AU152" s="266" t="s">
        <v>85</v>
      </c>
      <c r="AV152" s="13" t="s">
        <v>160</v>
      </c>
      <c r="AW152" s="13" t="s">
        <v>36</v>
      </c>
      <c r="AX152" s="13" t="s">
        <v>38</v>
      </c>
      <c r="AY152" s="266" t="s">
        <v>154</v>
      </c>
    </row>
    <row r="153" s="1" customFormat="1" ht="25.5" customHeight="1">
      <c r="B153" s="47"/>
      <c r="C153" s="222" t="s">
        <v>212</v>
      </c>
      <c r="D153" s="222" t="s">
        <v>156</v>
      </c>
      <c r="E153" s="223" t="s">
        <v>213</v>
      </c>
      <c r="F153" s="224" t="s">
        <v>214</v>
      </c>
      <c r="G153" s="225" t="s">
        <v>185</v>
      </c>
      <c r="H153" s="226">
        <v>4.8869999999999996</v>
      </c>
      <c r="I153" s="227"/>
      <c r="J153" s="228">
        <f>ROUND(I153*H153,2)</f>
        <v>0</v>
      </c>
      <c r="K153" s="224" t="s">
        <v>21</v>
      </c>
      <c r="L153" s="73"/>
      <c r="M153" s="229" t="s">
        <v>21</v>
      </c>
      <c r="N153" s="230" t="s">
        <v>47</v>
      </c>
      <c r="O153" s="48"/>
      <c r="P153" s="231">
        <f>O153*H153</f>
        <v>0</v>
      </c>
      <c r="Q153" s="231">
        <v>0</v>
      </c>
      <c r="R153" s="231">
        <f>Q153*H153</f>
        <v>0</v>
      </c>
      <c r="S153" s="231">
        <v>0</v>
      </c>
      <c r="T153" s="232">
        <f>S153*H153</f>
        <v>0</v>
      </c>
      <c r="AR153" s="24" t="s">
        <v>160</v>
      </c>
      <c r="AT153" s="24" t="s">
        <v>156</v>
      </c>
      <c r="AU153" s="24" t="s">
        <v>85</v>
      </c>
      <c r="AY153" s="24" t="s">
        <v>154</v>
      </c>
      <c r="BE153" s="233">
        <f>IF(N153="základní",J153,0)</f>
        <v>0</v>
      </c>
      <c r="BF153" s="233">
        <f>IF(N153="snížená",J153,0)</f>
        <v>0</v>
      </c>
      <c r="BG153" s="233">
        <f>IF(N153="zákl. přenesená",J153,0)</f>
        <v>0</v>
      </c>
      <c r="BH153" s="233">
        <f>IF(N153="sníž. přenesená",J153,0)</f>
        <v>0</v>
      </c>
      <c r="BI153" s="233">
        <f>IF(N153="nulová",J153,0)</f>
        <v>0</v>
      </c>
      <c r="BJ153" s="24" t="s">
        <v>38</v>
      </c>
      <c r="BK153" s="233">
        <f>ROUND(I153*H153,2)</f>
        <v>0</v>
      </c>
      <c r="BL153" s="24" t="s">
        <v>160</v>
      </c>
      <c r="BM153" s="24" t="s">
        <v>215</v>
      </c>
    </row>
    <row r="154" s="1" customFormat="1" ht="16.5" customHeight="1">
      <c r="B154" s="47"/>
      <c r="C154" s="222" t="s">
        <v>216</v>
      </c>
      <c r="D154" s="222" t="s">
        <v>156</v>
      </c>
      <c r="E154" s="223" t="s">
        <v>217</v>
      </c>
      <c r="F154" s="224" t="s">
        <v>218</v>
      </c>
      <c r="G154" s="225" t="s">
        <v>185</v>
      </c>
      <c r="H154" s="226">
        <v>7.8899999999999997</v>
      </c>
      <c r="I154" s="227"/>
      <c r="J154" s="228">
        <f>ROUND(I154*H154,2)</f>
        <v>0</v>
      </c>
      <c r="K154" s="224" t="s">
        <v>21</v>
      </c>
      <c r="L154" s="73"/>
      <c r="M154" s="229" t="s">
        <v>21</v>
      </c>
      <c r="N154" s="230" t="s">
        <v>47</v>
      </c>
      <c r="O154" s="48"/>
      <c r="P154" s="231">
        <f>O154*H154</f>
        <v>0</v>
      </c>
      <c r="Q154" s="231">
        <v>0</v>
      </c>
      <c r="R154" s="231">
        <f>Q154*H154</f>
        <v>0</v>
      </c>
      <c r="S154" s="231">
        <v>0</v>
      </c>
      <c r="T154" s="232">
        <f>S154*H154</f>
        <v>0</v>
      </c>
      <c r="AR154" s="24" t="s">
        <v>160</v>
      </c>
      <c r="AT154" s="24" t="s">
        <v>156</v>
      </c>
      <c r="AU154" s="24" t="s">
        <v>85</v>
      </c>
      <c r="AY154" s="24" t="s">
        <v>154</v>
      </c>
      <c r="BE154" s="233">
        <f>IF(N154="základní",J154,0)</f>
        <v>0</v>
      </c>
      <c r="BF154" s="233">
        <f>IF(N154="snížená",J154,0)</f>
        <v>0</v>
      </c>
      <c r="BG154" s="233">
        <f>IF(N154="zákl. přenesená",J154,0)</f>
        <v>0</v>
      </c>
      <c r="BH154" s="233">
        <f>IF(N154="sníž. přenesená",J154,0)</f>
        <v>0</v>
      </c>
      <c r="BI154" s="233">
        <f>IF(N154="nulová",J154,0)</f>
        <v>0</v>
      </c>
      <c r="BJ154" s="24" t="s">
        <v>38</v>
      </c>
      <c r="BK154" s="233">
        <f>ROUND(I154*H154,2)</f>
        <v>0</v>
      </c>
      <c r="BL154" s="24" t="s">
        <v>160</v>
      </c>
      <c r="BM154" s="24" t="s">
        <v>219</v>
      </c>
    </row>
    <row r="155" s="12" customFormat="1">
      <c r="B155" s="245"/>
      <c r="C155" s="246"/>
      <c r="D155" s="236" t="s">
        <v>162</v>
      </c>
      <c r="E155" s="247" t="s">
        <v>21</v>
      </c>
      <c r="F155" s="248" t="s">
        <v>220</v>
      </c>
      <c r="G155" s="246"/>
      <c r="H155" s="249">
        <v>7.8899999999999997</v>
      </c>
      <c r="I155" s="250"/>
      <c r="J155" s="246"/>
      <c r="K155" s="246"/>
      <c r="L155" s="251"/>
      <c r="M155" s="252"/>
      <c r="N155" s="253"/>
      <c r="O155" s="253"/>
      <c r="P155" s="253"/>
      <c r="Q155" s="253"/>
      <c r="R155" s="253"/>
      <c r="S155" s="253"/>
      <c r="T155" s="254"/>
      <c r="AT155" s="255" t="s">
        <v>162</v>
      </c>
      <c r="AU155" s="255" t="s">
        <v>85</v>
      </c>
      <c r="AV155" s="12" t="s">
        <v>85</v>
      </c>
      <c r="AW155" s="12" t="s">
        <v>36</v>
      </c>
      <c r="AX155" s="12" t="s">
        <v>76</v>
      </c>
      <c r="AY155" s="255" t="s">
        <v>154</v>
      </c>
    </row>
    <row r="156" s="13" customFormat="1">
      <c r="B156" s="256"/>
      <c r="C156" s="257"/>
      <c r="D156" s="236" t="s">
        <v>162</v>
      </c>
      <c r="E156" s="258" t="s">
        <v>21</v>
      </c>
      <c r="F156" s="259" t="s">
        <v>166</v>
      </c>
      <c r="G156" s="257"/>
      <c r="H156" s="260">
        <v>7.8899999999999997</v>
      </c>
      <c r="I156" s="261"/>
      <c r="J156" s="257"/>
      <c r="K156" s="257"/>
      <c r="L156" s="262"/>
      <c r="M156" s="263"/>
      <c r="N156" s="264"/>
      <c r="O156" s="264"/>
      <c r="P156" s="264"/>
      <c r="Q156" s="264"/>
      <c r="R156" s="264"/>
      <c r="S156" s="264"/>
      <c r="T156" s="265"/>
      <c r="AT156" s="266" t="s">
        <v>162</v>
      </c>
      <c r="AU156" s="266" t="s">
        <v>85</v>
      </c>
      <c r="AV156" s="13" t="s">
        <v>160</v>
      </c>
      <c r="AW156" s="13" t="s">
        <v>36</v>
      </c>
      <c r="AX156" s="13" t="s">
        <v>38</v>
      </c>
      <c r="AY156" s="266" t="s">
        <v>154</v>
      </c>
    </row>
    <row r="157" s="1" customFormat="1" ht="25.5" customHeight="1">
      <c r="B157" s="47"/>
      <c r="C157" s="222" t="s">
        <v>221</v>
      </c>
      <c r="D157" s="222" t="s">
        <v>156</v>
      </c>
      <c r="E157" s="223" t="s">
        <v>222</v>
      </c>
      <c r="F157" s="224" t="s">
        <v>223</v>
      </c>
      <c r="G157" s="225" t="s">
        <v>185</v>
      </c>
      <c r="H157" s="226">
        <v>7.8899999999999997</v>
      </c>
      <c r="I157" s="227"/>
      <c r="J157" s="228">
        <f>ROUND(I157*H157,2)</f>
        <v>0</v>
      </c>
      <c r="K157" s="224" t="s">
        <v>21</v>
      </c>
      <c r="L157" s="73"/>
      <c r="M157" s="229" t="s">
        <v>21</v>
      </c>
      <c r="N157" s="230" t="s">
        <v>47</v>
      </c>
      <c r="O157" s="48"/>
      <c r="P157" s="231">
        <f>O157*H157</f>
        <v>0</v>
      </c>
      <c r="Q157" s="231">
        <v>0</v>
      </c>
      <c r="R157" s="231">
        <f>Q157*H157</f>
        <v>0</v>
      </c>
      <c r="S157" s="231">
        <v>0</v>
      </c>
      <c r="T157" s="232">
        <f>S157*H157</f>
        <v>0</v>
      </c>
      <c r="AR157" s="24" t="s">
        <v>160</v>
      </c>
      <c r="AT157" s="24" t="s">
        <v>156</v>
      </c>
      <c r="AU157" s="24" t="s">
        <v>85</v>
      </c>
      <c r="AY157" s="24" t="s">
        <v>154</v>
      </c>
      <c r="BE157" s="233">
        <f>IF(N157="základní",J157,0)</f>
        <v>0</v>
      </c>
      <c r="BF157" s="233">
        <f>IF(N157="snížená",J157,0)</f>
        <v>0</v>
      </c>
      <c r="BG157" s="233">
        <f>IF(N157="zákl. přenesená",J157,0)</f>
        <v>0</v>
      </c>
      <c r="BH157" s="233">
        <f>IF(N157="sníž. přenesená",J157,0)</f>
        <v>0</v>
      </c>
      <c r="BI157" s="233">
        <f>IF(N157="nulová",J157,0)</f>
        <v>0</v>
      </c>
      <c r="BJ157" s="24" t="s">
        <v>38</v>
      </c>
      <c r="BK157" s="233">
        <f>ROUND(I157*H157,2)</f>
        <v>0</v>
      </c>
      <c r="BL157" s="24" t="s">
        <v>160</v>
      </c>
      <c r="BM157" s="24" t="s">
        <v>224</v>
      </c>
    </row>
    <row r="158" s="1" customFormat="1" ht="25.5" customHeight="1">
      <c r="B158" s="47"/>
      <c r="C158" s="222" t="s">
        <v>225</v>
      </c>
      <c r="D158" s="222" t="s">
        <v>156</v>
      </c>
      <c r="E158" s="223" t="s">
        <v>226</v>
      </c>
      <c r="F158" s="224" t="s">
        <v>227</v>
      </c>
      <c r="G158" s="225" t="s">
        <v>185</v>
      </c>
      <c r="H158" s="226">
        <v>7.8899999999999997</v>
      </c>
      <c r="I158" s="227"/>
      <c r="J158" s="228">
        <f>ROUND(I158*H158,2)</f>
        <v>0</v>
      </c>
      <c r="K158" s="224" t="s">
        <v>21</v>
      </c>
      <c r="L158" s="73"/>
      <c r="M158" s="229" t="s">
        <v>21</v>
      </c>
      <c r="N158" s="230" t="s">
        <v>47</v>
      </c>
      <c r="O158" s="48"/>
      <c r="P158" s="231">
        <f>O158*H158</f>
        <v>0</v>
      </c>
      <c r="Q158" s="231">
        <v>0</v>
      </c>
      <c r="R158" s="231">
        <f>Q158*H158</f>
        <v>0</v>
      </c>
      <c r="S158" s="231">
        <v>0</v>
      </c>
      <c r="T158" s="232">
        <f>S158*H158</f>
        <v>0</v>
      </c>
      <c r="AR158" s="24" t="s">
        <v>160</v>
      </c>
      <c r="AT158" s="24" t="s">
        <v>156</v>
      </c>
      <c r="AU158" s="24" t="s">
        <v>85</v>
      </c>
      <c r="AY158" s="24" t="s">
        <v>154</v>
      </c>
      <c r="BE158" s="233">
        <f>IF(N158="základní",J158,0)</f>
        <v>0</v>
      </c>
      <c r="BF158" s="233">
        <f>IF(N158="snížená",J158,0)</f>
        <v>0</v>
      </c>
      <c r="BG158" s="233">
        <f>IF(N158="zákl. přenesená",J158,0)</f>
        <v>0</v>
      </c>
      <c r="BH158" s="233">
        <f>IF(N158="sníž. přenesená",J158,0)</f>
        <v>0</v>
      </c>
      <c r="BI158" s="233">
        <f>IF(N158="nulová",J158,0)</f>
        <v>0</v>
      </c>
      <c r="BJ158" s="24" t="s">
        <v>38</v>
      </c>
      <c r="BK158" s="233">
        <f>ROUND(I158*H158,2)</f>
        <v>0</v>
      </c>
      <c r="BL158" s="24" t="s">
        <v>160</v>
      </c>
      <c r="BM158" s="24" t="s">
        <v>228</v>
      </c>
    </row>
    <row r="159" s="1" customFormat="1" ht="16.5" customHeight="1">
      <c r="B159" s="47"/>
      <c r="C159" s="222" t="s">
        <v>229</v>
      </c>
      <c r="D159" s="222" t="s">
        <v>156</v>
      </c>
      <c r="E159" s="223" t="s">
        <v>230</v>
      </c>
      <c r="F159" s="224" t="s">
        <v>231</v>
      </c>
      <c r="G159" s="225" t="s">
        <v>185</v>
      </c>
      <c r="H159" s="226">
        <v>7.8899999999999997</v>
      </c>
      <c r="I159" s="227"/>
      <c r="J159" s="228">
        <f>ROUND(I159*H159,2)</f>
        <v>0</v>
      </c>
      <c r="K159" s="224" t="s">
        <v>21</v>
      </c>
      <c r="L159" s="73"/>
      <c r="M159" s="229" t="s">
        <v>21</v>
      </c>
      <c r="N159" s="230" t="s">
        <v>47</v>
      </c>
      <c r="O159" s="48"/>
      <c r="P159" s="231">
        <f>O159*H159</f>
        <v>0</v>
      </c>
      <c r="Q159" s="231">
        <v>0</v>
      </c>
      <c r="R159" s="231">
        <f>Q159*H159</f>
        <v>0</v>
      </c>
      <c r="S159" s="231">
        <v>0</v>
      </c>
      <c r="T159" s="232">
        <f>S159*H159</f>
        <v>0</v>
      </c>
      <c r="AR159" s="24" t="s">
        <v>160</v>
      </c>
      <c r="AT159" s="24" t="s">
        <v>156</v>
      </c>
      <c r="AU159" s="24" t="s">
        <v>85</v>
      </c>
      <c r="AY159" s="24" t="s">
        <v>154</v>
      </c>
      <c r="BE159" s="233">
        <f>IF(N159="základní",J159,0)</f>
        <v>0</v>
      </c>
      <c r="BF159" s="233">
        <f>IF(N159="snížená",J159,0)</f>
        <v>0</v>
      </c>
      <c r="BG159" s="233">
        <f>IF(N159="zákl. přenesená",J159,0)</f>
        <v>0</v>
      </c>
      <c r="BH159" s="233">
        <f>IF(N159="sníž. přenesená",J159,0)</f>
        <v>0</v>
      </c>
      <c r="BI159" s="233">
        <f>IF(N159="nulová",J159,0)</f>
        <v>0</v>
      </c>
      <c r="BJ159" s="24" t="s">
        <v>38</v>
      </c>
      <c r="BK159" s="233">
        <f>ROUND(I159*H159,2)</f>
        <v>0</v>
      </c>
      <c r="BL159" s="24" t="s">
        <v>160</v>
      </c>
      <c r="BM159" s="24" t="s">
        <v>232</v>
      </c>
    </row>
    <row r="160" s="11" customFormat="1">
      <c r="B160" s="234"/>
      <c r="C160" s="235"/>
      <c r="D160" s="236" t="s">
        <v>162</v>
      </c>
      <c r="E160" s="237" t="s">
        <v>21</v>
      </c>
      <c r="F160" s="238" t="s">
        <v>233</v>
      </c>
      <c r="G160" s="235"/>
      <c r="H160" s="237" t="s">
        <v>21</v>
      </c>
      <c r="I160" s="239"/>
      <c r="J160" s="235"/>
      <c r="K160" s="235"/>
      <c r="L160" s="240"/>
      <c r="M160" s="241"/>
      <c r="N160" s="242"/>
      <c r="O160" s="242"/>
      <c r="P160" s="242"/>
      <c r="Q160" s="242"/>
      <c r="R160" s="242"/>
      <c r="S160" s="242"/>
      <c r="T160" s="243"/>
      <c r="AT160" s="244" t="s">
        <v>162</v>
      </c>
      <c r="AU160" s="244" t="s">
        <v>85</v>
      </c>
      <c r="AV160" s="11" t="s">
        <v>38</v>
      </c>
      <c r="AW160" s="11" t="s">
        <v>36</v>
      </c>
      <c r="AX160" s="11" t="s">
        <v>76</v>
      </c>
      <c r="AY160" s="244" t="s">
        <v>154</v>
      </c>
    </row>
    <row r="161" s="12" customFormat="1">
      <c r="B161" s="245"/>
      <c r="C161" s="246"/>
      <c r="D161" s="236" t="s">
        <v>162</v>
      </c>
      <c r="E161" s="247" t="s">
        <v>21</v>
      </c>
      <c r="F161" s="248" t="s">
        <v>220</v>
      </c>
      <c r="G161" s="246"/>
      <c r="H161" s="249">
        <v>7.8899999999999997</v>
      </c>
      <c r="I161" s="250"/>
      <c r="J161" s="246"/>
      <c r="K161" s="246"/>
      <c r="L161" s="251"/>
      <c r="M161" s="252"/>
      <c r="N161" s="253"/>
      <c r="O161" s="253"/>
      <c r="P161" s="253"/>
      <c r="Q161" s="253"/>
      <c r="R161" s="253"/>
      <c r="S161" s="253"/>
      <c r="T161" s="254"/>
      <c r="AT161" s="255" t="s">
        <v>162</v>
      </c>
      <c r="AU161" s="255" t="s">
        <v>85</v>
      </c>
      <c r="AV161" s="12" t="s">
        <v>85</v>
      </c>
      <c r="AW161" s="12" t="s">
        <v>36</v>
      </c>
      <c r="AX161" s="12" t="s">
        <v>76</v>
      </c>
      <c r="AY161" s="255" t="s">
        <v>154</v>
      </c>
    </row>
    <row r="162" s="13" customFormat="1">
      <c r="B162" s="256"/>
      <c r="C162" s="257"/>
      <c r="D162" s="236" t="s">
        <v>162</v>
      </c>
      <c r="E162" s="258" t="s">
        <v>21</v>
      </c>
      <c r="F162" s="259" t="s">
        <v>166</v>
      </c>
      <c r="G162" s="257"/>
      <c r="H162" s="260">
        <v>7.8899999999999997</v>
      </c>
      <c r="I162" s="261"/>
      <c r="J162" s="257"/>
      <c r="K162" s="257"/>
      <c r="L162" s="262"/>
      <c r="M162" s="263"/>
      <c r="N162" s="264"/>
      <c r="O162" s="264"/>
      <c r="P162" s="264"/>
      <c r="Q162" s="264"/>
      <c r="R162" s="264"/>
      <c r="S162" s="264"/>
      <c r="T162" s="265"/>
      <c r="AT162" s="266" t="s">
        <v>162</v>
      </c>
      <c r="AU162" s="266" t="s">
        <v>85</v>
      </c>
      <c r="AV162" s="13" t="s">
        <v>160</v>
      </c>
      <c r="AW162" s="13" t="s">
        <v>36</v>
      </c>
      <c r="AX162" s="13" t="s">
        <v>38</v>
      </c>
      <c r="AY162" s="266" t="s">
        <v>154</v>
      </c>
    </row>
    <row r="163" s="1" customFormat="1" ht="25.5" customHeight="1">
      <c r="B163" s="47"/>
      <c r="C163" s="222" t="s">
        <v>234</v>
      </c>
      <c r="D163" s="222" t="s">
        <v>156</v>
      </c>
      <c r="E163" s="223" t="s">
        <v>235</v>
      </c>
      <c r="F163" s="224" t="s">
        <v>236</v>
      </c>
      <c r="G163" s="225" t="s">
        <v>185</v>
      </c>
      <c r="H163" s="226">
        <v>118.34999999999999</v>
      </c>
      <c r="I163" s="227"/>
      <c r="J163" s="228">
        <f>ROUND(I163*H163,2)</f>
        <v>0</v>
      </c>
      <c r="K163" s="224" t="s">
        <v>21</v>
      </c>
      <c r="L163" s="73"/>
      <c r="M163" s="229" t="s">
        <v>21</v>
      </c>
      <c r="N163" s="230" t="s">
        <v>47</v>
      </c>
      <c r="O163" s="48"/>
      <c r="P163" s="231">
        <f>O163*H163</f>
        <v>0</v>
      </c>
      <c r="Q163" s="231">
        <v>0</v>
      </c>
      <c r="R163" s="231">
        <f>Q163*H163</f>
        <v>0</v>
      </c>
      <c r="S163" s="231">
        <v>0</v>
      </c>
      <c r="T163" s="232">
        <f>S163*H163</f>
        <v>0</v>
      </c>
      <c r="AR163" s="24" t="s">
        <v>160</v>
      </c>
      <c r="AT163" s="24" t="s">
        <v>156</v>
      </c>
      <c r="AU163" s="24" t="s">
        <v>85</v>
      </c>
      <c r="AY163" s="24" t="s">
        <v>154</v>
      </c>
      <c r="BE163" s="233">
        <f>IF(N163="základní",J163,0)</f>
        <v>0</v>
      </c>
      <c r="BF163" s="233">
        <f>IF(N163="snížená",J163,0)</f>
        <v>0</v>
      </c>
      <c r="BG163" s="233">
        <f>IF(N163="zákl. přenesená",J163,0)</f>
        <v>0</v>
      </c>
      <c r="BH163" s="233">
        <f>IF(N163="sníž. přenesená",J163,0)</f>
        <v>0</v>
      </c>
      <c r="BI163" s="233">
        <f>IF(N163="nulová",J163,0)</f>
        <v>0</v>
      </c>
      <c r="BJ163" s="24" t="s">
        <v>38</v>
      </c>
      <c r="BK163" s="233">
        <f>ROUND(I163*H163,2)</f>
        <v>0</v>
      </c>
      <c r="BL163" s="24" t="s">
        <v>160</v>
      </c>
      <c r="BM163" s="24" t="s">
        <v>237</v>
      </c>
    </row>
    <row r="164" s="1" customFormat="1" ht="16.5" customHeight="1">
      <c r="B164" s="47"/>
      <c r="C164" s="222" t="s">
        <v>10</v>
      </c>
      <c r="D164" s="222" t="s">
        <v>156</v>
      </c>
      <c r="E164" s="223" t="s">
        <v>238</v>
      </c>
      <c r="F164" s="224" t="s">
        <v>239</v>
      </c>
      <c r="G164" s="225" t="s">
        <v>185</v>
      </c>
      <c r="H164" s="226">
        <v>0.60099999999999998</v>
      </c>
      <c r="I164" s="227"/>
      <c r="J164" s="228">
        <f>ROUND(I164*H164,2)</f>
        <v>0</v>
      </c>
      <c r="K164" s="224" t="s">
        <v>21</v>
      </c>
      <c r="L164" s="73"/>
      <c r="M164" s="229" t="s">
        <v>21</v>
      </c>
      <c r="N164" s="230" t="s">
        <v>47</v>
      </c>
      <c r="O164" s="48"/>
      <c r="P164" s="231">
        <f>O164*H164</f>
        <v>0</v>
      </c>
      <c r="Q164" s="231">
        <v>0</v>
      </c>
      <c r="R164" s="231">
        <f>Q164*H164</f>
        <v>0</v>
      </c>
      <c r="S164" s="231">
        <v>0</v>
      </c>
      <c r="T164" s="232">
        <f>S164*H164</f>
        <v>0</v>
      </c>
      <c r="AR164" s="24" t="s">
        <v>160</v>
      </c>
      <c r="AT164" s="24" t="s">
        <v>156</v>
      </c>
      <c r="AU164" s="24" t="s">
        <v>85</v>
      </c>
      <c r="AY164" s="24" t="s">
        <v>154</v>
      </c>
      <c r="BE164" s="233">
        <f>IF(N164="základní",J164,0)</f>
        <v>0</v>
      </c>
      <c r="BF164" s="233">
        <f>IF(N164="snížená",J164,0)</f>
        <v>0</v>
      </c>
      <c r="BG164" s="233">
        <f>IF(N164="zákl. přenesená",J164,0)</f>
        <v>0</v>
      </c>
      <c r="BH164" s="233">
        <f>IF(N164="sníž. přenesená",J164,0)</f>
        <v>0</v>
      </c>
      <c r="BI164" s="233">
        <f>IF(N164="nulová",J164,0)</f>
        <v>0</v>
      </c>
      <c r="BJ164" s="24" t="s">
        <v>38</v>
      </c>
      <c r="BK164" s="233">
        <f>ROUND(I164*H164,2)</f>
        <v>0</v>
      </c>
      <c r="BL164" s="24" t="s">
        <v>160</v>
      </c>
      <c r="BM164" s="24" t="s">
        <v>240</v>
      </c>
    </row>
    <row r="165" s="11" customFormat="1">
      <c r="B165" s="234"/>
      <c r="C165" s="235"/>
      <c r="D165" s="236" t="s">
        <v>162</v>
      </c>
      <c r="E165" s="237" t="s">
        <v>21</v>
      </c>
      <c r="F165" s="238" t="s">
        <v>241</v>
      </c>
      <c r="G165" s="235"/>
      <c r="H165" s="237" t="s">
        <v>21</v>
      </c>
      <c r="I165" s="239"/>
      <c r="J165" s="235"/>
      <c r="K165" s="235"/>
      <c r="L165" s="240"/>
      <c r="M165" s="241"/>
      <c r="N165" s="242"/>
      <c r="O165" s="242"/>
      <c r="P165" s="242"/>
      <c r="Q165" s="242"/>
      <c r="R165" s="242"/>
      <c r="S165" s="242"/>
      <c r="T165" s="243"/>
      <c r="AT165" s="244" t="s">
        <v>162</v>
      </c>
      <c r="AU165" s="244" t="s">
        <v>85</v>
      </c>
      <c r="AV165" s="11" t="s">
        <v>38</v>
      </c>
      <c r="AW165" s="11" t="s">
        <v>36</v>
      </c>
      <c r="AX165" s="11" t="s">
        <v>76</v>
      </c>
      <c r="AY165" s="244" t="s">
        <v>154</v>
      </c>
    </row>
    <row r="166" s="12" customFormat="1">
      <c r="B166" s="245"/>
      <c r="C166" s="246"/>
      <c r="D166" s="236" t="s">
        <v>162</v>
      </c>
      <c r="E166" s="247" t="s">
        <v>21</v>
      </c>
      <c r="F166" s="248" t="s">
        <v>242</v>
      </c>
      <c r="G166" s="246"/>
      <c r="H166" s="249">
        <v>0.60099999999999998</v>
      </c>
      <c r="I166" s="250"/>
      <c r="J166" s="246"/>
      <c r="K166" s="246"/>
      <c r="L166" s="251"/>
      <c r="M166" s="252"/>
      <c r="N166" s="253"/>
      <c r="O166" s="253"/>
      <c r="P166" s="253"/>
      <c r="Q166" s="253"/>
      <c r="R166" s="253"/>
      <c r="S166" s="253"/>
      <c r="T166" s="254"/>
      <c r="AT166" s="255" t="s">
        <v>162</v>
      </c>
      <c r="AU166" s="255" t="s">
        <v>85</v>
      </c>
      <c r="AV166" s="12" t="s">
        <v>85</v>
      </c>
      <c r="AW166" s="12" t="s">
        <v>36</v>
      </c>
      <c r="AX166" s="12" t="s">
        <v>76</v>
      </c>
      <c r="AY166" s="255" t="s">
        <v>154</v>
      </c>
    </row>
    <row r="167" s="13" customFormat="1">
      <c r="B167" s="256"/>
      <c r="C167" s="257"/>
      <c r="D167" s="236" t="s">
        <v>162</v>
      </c>
      <c r="E167" s="258" t="s">
        <v>21</v>
      </c>
      <c r="F167" s="259" t="s">
        <v>166</v>
      </c>
      <c r="G167" s="257"/>
      <c r="H167" s="260">
        <v>0.60099999999999998</v>
      </c>
      <c r="I167" s="261"/>
      <c r="J167" s="257"/>
      <c r="K167" s="257"/>
      <c r="L167" s="262"/>
      <c r="M167" s="263"/>
      <c r="N167" s="264"/>
      <c r="O167" s="264"/>
      <c r="P167" s="264"/>
      <c r="Q167" s="264"/>
      <c r="R167" s="264"/>
      <c r="S167" s="264"/>
      <c r="T167" s="265"/>
      <c r="AT167" s="266" t="s">
        <v>162</v>
      </c>
      <c r="AU167" s="266" t="s">
        <v>85</v>
      </c>
      <c r="AV167" s="13" t="s">
        <v>160</v>
      </c>
      <c r="AW167" s="13" t="s">
        <v>36</v>
      </c>
      <c r="AX167" s="13" t="s">
        <v>38</v>
      </c>
      <c r="AY167" s="266" t="s">
        <v>154</v>
      </c>
    </row>
    <row r="168" s="1" customFormat="1" ht="16.5" customHeight="1">
      <c r="B168" s="47"/>
      <c r="C168" s="222" t="s">
        <v>243</v>
      </c>
      <c r="D168" s="222" t="s">
        <v>156</v>
      </c>
      <c r="E168" s="223" t="s">
        <v>244</v>
      </c>
      <c r="F168" s="224" t="s">
        <v>245</v>
      </c>
      <c r="G168" s="225" t="s">
        <v>246</v>
      </c>
      <c r="H168" s="226">
        <v>13.808</v>
      </c>
      <c r="I168" s="227"/>
      <c r="J168" s="228">
        <f>ROUND(I168*H168,2)</f>
        <v>0</v>
      </c>
      <c r="K168" s="224" t="s">
        <v>21</v>
      </c>
      <c r="L168" s="73"/>
      <c r="M168" s="229" t="s">
        <v>21</v>
      </c>
      <c r="N168" s="230" t="s">
        <v>47</v>
      </c>
      <c r="O168" s="48"/>
      <c r="P168" s="231">
        <f>O168*H168</f>
        <v>0</v>
      </c>
      <c r="Q168" s="231">
        <v>0</v>
      </c>
      <c r="R168" s="231">
        <f>Q168*H168</f>
        <v>0</v>
      </c>
      <c r="S168" s="231">
        <v>0</v>
      </c>
      <c r="T168" s="232">
        <f>S168*H168</f>
        <v>0</v>
      </c>
      <c r="AR168" s="24" t="s">
        <v>160</v>
      </c>
      <c r="AT168" s="24" t="s">
        <v>156</v>
      </c>
      <c r="AU168" s="24" t="s">
        <v>85</v>
      </c>
      <c r="AY168" s="24" t="s">
        <v>154</v>
      </c>
      <c r="BE168" s="233">
        <f>IF(N168="základní",J168,0)</f>
        <v>0</v>
      </c>
      <c r="BF168" s="233">
        <f>IF(N168="snížená",J168,0)</f>
        <v>0</v>
      </c>
      <c r="BG168" s="233">
        <f>IF(N168="zákl. přenesená",J168,0)</f>
        <v>0</v>
      </c>
      <c r="BH168" s="233">
        <f>IF(N168="sníž. přenesená",J168,0)</f>
        <v>0</v>
      </c>
      <c r="BI168" s="233">
        <f>IF(N168="nulová",J168,0)</f>
        <v>0</v>
      </c>
      <c r="BJ168" s="24" t="s">
        <v>38</v>
      </c>
      <c r="BK168" s="233">
        <f>ROUND(I168*H168,2)</f>
        <v>0</v>
      </c>
      <c r="BL168" s="24" t="s">
        <v>160</v>
      </c>
      <c r="BM168" s="24" t="s">
        <v>247</v>
      </c>
    </row>
    <row r="169" s="1" customFormat="1" ht="16.5" customHeight="1">
      <c r="B169" s="47"/>
      <c r="C169" s="222" t="s">
        <v>248</v>
      </c>
      <c r="D169" s="222" t="s">
        <v>156</v>
      </c>
      <c r="E169" s="223" t="s">
        <v>249</v>
      </c>
      <c r="F169" s="224" t="s">
        <v>250</v>
      </c>
      <c r="G169" s="225" t="s">
        <v>159</v>
      </c>
      <c r="H169" s="226">
        <v>11.871</v>
      </c>
      <c r="I169" s="227"/>
      <c r="J169" s="228">
        <f>ROUND(I169*H169,2)</f>
        <v>0</v>
      </c>
      <c r="K169" s="224" t="s">
        <v>21</v>
      </c>
      <c r="L169" s="73"/>
      <c r="M169" s="229" t="s">
        <v>21</v>
      </c>
      <c r="N169" s="230" t="s">
        <v>47</v>
      </c>
      <c r="O169" s="48"/>
      <c r="P169" s="231">
        <f>O169*H169</f>
        <v>0</v>
      </c>
      <c r="Q169" s="231">
        <v>0</v>
      </c>
      <c r="R169" s="231">
        <f>Q169*H169</f>
        <v>0</v>
      </c>
      <c r="S169" s="231">
        <v>0</v>
      </c>
      <c r="T169" s="232">
        <f>S169*H169</f>
        <v>0</v>
      </c>
      <c r="AR169" s="24" t="s">
        <v>160</v>
      </c>
      <c r="AT169" s="24" t="s">
        <v>156</v>
      </c>
      <c r="AU169" s="24" t="s">
        <v>85</v>
      </c>
      <c r="AY169" s="24" t="s">
        <v>154</v>
      </c>
      <c r="BE169" s="233">
        <f>IF(N169="základní",J169,0)</f>
        <v>0</v>
      </c>
      <c r="BF169" s="233">
        <f>IF(N169="snížená",J169,0)</f>
        <v>0</v>
      </c>
      <c r="BG169" s="233">
        <f>IF(N169="zákl. přenesená",J169,0)</f>
        <v>0</v>
      </c>
      <c r="BH169" s="233">
        <f>IF(N169="sníž. přenesená",J169,0)</f>
        <v>0</v>
      </c>
      <c r="BI169" s="233">
        <f>IF(N169="nulová",J169,0)</f>
        <v>0</v>
      </c>
      <c r="BJ169" s="24" t="s">
        <v>38</v>
      </c>
      <c r="BK169" s="233">
        <f>ROUND(I169*H169,2)</f>
        <v>0</v>
      </c>
      <c r="BL169" s="24" t="s">
        <v>160</v>
      </c>
      <c r="BM169" s="24" t="s">
        <v>251</v>
      </c>
    </row>
    <row r="170" s="11" customFormat="1">
      <c r="B170" s="234"/>
      <c r="C170" s="235"/>
      <c r="D170" s="236" t="s">
        <v>162</v>
      </c>
      <c r="E170" s="237" t="s">
        <v>21</v>
      </c>
      <c r="F170" s="238" t="s">
        <v>197</v>
      </c>
      <c r="G170" s="235"/>
      <c r="H170" s="237" t="s">
        <v>21</v>
      </c>
      <c r="I170" s="239"/>
      <c r="J170" s="235"/>
      <c r="K170" s="235"/>
      <c r="L170" s="240"/>
      <c r="M170" s="241"/>
      <c r="N170" s="242"/>
      <c r="O170" s="242"/>
      <c r="P170" s="242"/>
      <c r="Q170" s="242"/>
      <c r="R170" s="242"/>
      <c r="S170" s="242"/>
      <c r="T170" s="243"/>
      <c r="AT170" s="244" t="s">
        <v>162</v>
      </c>
      <c r="AU170" s="244" t="s">
        <v>85</v>
      </c>
      <c r="AV170" s="11" t="s">
        <v>38</v>
      </c>
      <c r="AW170" s="11" t="s">
        <v>36</v>
      </c>
      <c r="AX170" s="11" t="s">
        <v>76</v>
      </c>
      <c r="AY170" s="244" t="s">
        <v>154</v>
      </c>
    </row>
    <row r="171" s="11" customFormat="1">
      <c r="B171" s="234"/>
      <c r="C171" s="235"/>
      <c r="D171" s="236" t="s">
        <v>162</v>
      </c>
      <c r="E171" s="237" t="s">
        <v>21</v>
      </c>
      <c r="F171" s="238" t="s">
        <v>252</v>
      </c>
      <c r="G171" s="235"/>
      <c r="H171" s="237" t="s">
        <v>21</v>
      </c>
      <c r="I171" s="239"/>
      <c r="J171" s="235"/>
      <c r="K171" s="235"/>
      <c r="L171" s="240"/>
      <c r="M171" s="241"/>
      <c r="N171" s="242"/>
      <c r="O171" s="242"/>
      <c r="P171" s="242"/>
      <c r="Q171" s="242"/>
      <c r="R171" s="242"/>
      <c r="S171" s="242"/>
      <c r="T171" s="243"/>
      <c r="AT171" s="244" t="s">
        <v>162</v>
      </c>
      <c r="AU171" s="244" t="s">
        <v>85</v>
      </c>
      <c r="AV171" s="11" t="s">
        <v>38</v>
      </c>
      <c r="AW171" s="11" t="s">
        <v>36</v>
      </c>
      <c r="AX171" s="11" t="s">
        <v>76</v>
      </c>
      <c r="AY171" s="244" t="s">
        <v>154</v>
      </c>
    </row>
    <row r="172" s="12" customFormat="1">
      <c r="B172" s="245"/>
      <c r="C172" s="246"/>
      <c r="D172" s="236" t="s">
        <v>162</v>
      </c>
      <c r="E172" s="247" t="s">
        <v>21</v>
      </c>
      <c r="F172" s="248" t="s">
        <v>253</v>
      </c>
      <c r="G172" s="246"/>
      <c r="H172" s="249">
        <v>11.871</v>
      </c>
      <c r="I172" s="250"/>
      <c r="J172" s="246"/>
      <c r="K172" s="246"/>
      <c r="L172" s="251"/>
      <c r="M172" s="252"/>
      <c r="N172" s="253"/>
      <c r="O172" s="253"/>
      <c r="P172" s="253"/>
      <c r="Q172" s="253"/>
      <c r="R172" s="253"/>
      <c r="S172" s="253"/>
      <c r="T172" s="254"/>
      <c r="AT172" s="255" t="s">
        <v>162</v>
      </c>
      <c r="AU172" s="255" t="s">
        <v>85</v>
      </c>
      <c r="AV172" s="12" t="s">
        <v>85</v>
      </c>
      <c r="AW172" s="12" t="s">
        <v>36</v>
      </c>
      <c r="AX172" s="12" t="s">
        <v>76</v>
      </c>
      <c r="AY172" s="255" t="s">
        <v>154</v>
      </c>
    </row>
    <row r="173" s="13" customFormat="1">
      <c r="B173" s="256"/>
      <c r="C173" s="257"/>
      <c r="D173" s="236" t="s">
        <v>162</v>
      </c>
      <c r="E173" s="258" t="s">
        <v>21</v>
      </c>
      <c r="F173" s="259" t="s">
        <v>166</v>
      </c>
      <c r="G173" s="257"/>
      <c r="H173" s="260">
        <v>11.871</v>
      </c>
      <c r="I173" s="261"/>
      <c r="J173" s="257"/>
      <c r="K173" s="257"/>
      <c r="L173" s="262"/>
      <c r="M173" s="263"/>
      <c r="N173" s="264"/>
      <c r="O173" s="264"/>
      <c r="P173" s="264"/>
      <c r="Q173" s="264"/>
      <c r="R173" s="264"/>
      <c r="S173" s="264"/>
      <c r="T173" s="265"/>
      <c r="AT173" s="266" t="s">
        <v>162</v>
      </c>
      <c r="AU173" s="266" t="s">
        <v>85</v>
      </c>
      <c r="AV173" s="13" t="s">
        <v>160</v>
      </c>
      <c r="AW173" s="13" t="s">
        <v>36</v>
      </c>
      <c r="AX173" s="13" t="s">
        <v>38</v>
      </c>
      <c r="AY173" s="266" t="s">
        <v>154</v>
      </c>
    </row>
    <row r="174" s="1" customFormat="1" ht="25.5" customHeight="1">
      <c r="B174" s="47"/>
      <c r="C174" s="222" t="s">
        <v>254</v>
      </c>
      <c r="D174" s="222" t="s">
        <v>156</v>
      </c>
      <c r="E174" s="223" t="s">
        <v>255</v>
      </c>
      <c r="F174" s="224" t="s">
        <v>256</v>
      </c>
      <c r="G174" s="225" t="s">
        <v>159</v>
      </c>
      <c r="H174" s="226">
        <v>11.856</v>
      </c>
      <c r="I174" s="227"/>
      <c r="J174" s="228">
        <f>ROUND(I174*H174,2)</f>
        <v>0</v>
      </c>
      <c r="K174" s="224" t="s">
        <v>21</v>
      </c>
      <c r="L174" s="73"/>
      <c r="M174" s="229" t="s">
        <v>21</v>
      </c>
      <c r="N174" s="230" t="s">
        <v>47</v>
      </c>
      <c r="O174" s="48"/>
      <c r="P174" s="231">
        <f>O174*H174</f>
        <v>0</v>
      </c>
      <c r="Q174" s="231">
        <v>0</v>
      </c>
      <c r="R174" s="231">
        <f>Q174*H174</f>
        <v>0</v>
      </c>
      <c r="S174" s="231">
        <v>0</v>
      </c>
      <c r="T174" s="232">
        <f>S174*H174</f>
        <v>0</v>
      </c>
      <c r="AR174" s="24" t="s">
        <v>160</v>
      </c>
      <c r="AT174" s="24" t="s">
        <v>156</v>
      </c>
      <c r="AU174" s="24" t="s">
        <v>85</v>
      </c>
      <c r="AY174" s="24" t="s">
        <v>154</v>
      </c>
      <c r="BE174" s="233">
        <f>IF(N174="základní",J174,0)</f>
        <v>0</v>
      </c>
      <c r="BF174" s="233">
        <f>IF(N174="snížená",J174,0)</f>
        <v>0</v>
      </c>
      <c r="BG174" s="233">
        <f>IF(N174="zákl. přenesená",J174,0)</f>
        <v>0</v>
      </c>
      <c r="BH174" s="233">
        <f>IF(N174="sníž. přenesená",J174,0)</f>
        <v>0</v>
      </c>
      <c r="BI174" s="233">
        <f>IF(N174="nulová",J174,0)</f>
        <v>0</v>
      </c>
      <c r="BJ174" s="24" t="s">
        <v>38</v>
      </c>
      <c r="BK174" s="233">
        <f>ROUND(I174*H174,2)</f>
        <v>0</v>
      </c>
      <c r="BL174" s="24" t="s">
        <v>160</v>
      </c>
      <c r="BM174" s="24" t="s">
        <v>257</v>
      </c>
    </row>
    <row r="175" s="1" customFormat="1">
      <c r="B175" s="47"/>
      <c r="C175" s="75"/>
      <c r="D175" s="236" t="s">
        <v>258</v>
      </c>
      <c r="E175" s="75"/>
      <c r="F175" s="278" t="s">
        <v>259</v>
      </c>
      <c r="G175" s="75"/>
      <c r="H175" s="75"/>
      <c r="I175" s="192"/>
      <c r="J175" s="75"/>
      <c r="K175" s="75"/>
      <c r="L175" s="73"/>
      <c r="M175" s="279"/>
      <c r="N175" s="48"/>
      <c r="O175" s="48"/>
      <c r="P175" s="48"/>
      <c r="Q175" s="48"/>
      <c r="R175" s="48"/>
      <c r="S175" s="48"/>
      <c r="T175" s="96"/>
      <c r="AT175" s="24" t="s">
        <v>258</v>
      </c>
      <c r="AU175" s="24" t="s">
        <v>85</v>
      </c>
    </row>
    <row r="176" s="11" customFormat="1">
      <c r="B176" s="234"/>
      <c r="C176" s="235"/>
      <c r="D176" s="236" t="s">
        <v>162</v>
      </c>
      <c r="E176" s="237" t="s">
        <v>21</v>
      </c>
      <c r="F176" s="238" t="s">
        <v>197</v>
      </c>
      <c r="G176" s="235"/>
      <c r="H176" s="237" t="s">
        <v>21</v>
      </c>
      <c r="I176" s="239"/>
      <c r="J176" s="235"/>
      <c r="K176" s="235"/>
      <c r="L176" s="240"/>
      <c r="M176" s="241"/>
      <c r="N176" s="242"/>
      <c r="O176" s="242"/>
      <c r="P176" s="242"/>
      <c r="Q176" s="242"/>
      <c r="R176" s="242"/>
      <c r="S176" s="242"/>
      <c r="T176" s="243"/>
      <c r="AT176" s="244" t="s">
        <v>162</v>
      </c>
      <c r="AU176" s="244" t="s">
        <v>85</v>
      </c>
      <c r="AV176" s="11" t="s">
        <v>38</v>
      </c>
      <c r="AW176" s="11" t="s">
        <v>36</v>
      </c>
      <c r="AX176" s="11" t="s">
        <v>76</v>
      </c>
      <c r="AY176" s="244" t="s">
        <v>154</v>
      </c>
    </row>
    <row r="177" s="11" customFormat="1">
      <c r="B177" s="234"/>
      <c r="C177" s="235"/>
      <c r="D177" s="236" t="s">
        <v>162</v>
      </c>
      <c r="E177" s="237" t="s">
        <v>21</v>
      </c>
      <c r="F177" s="238" t="s">
        <v>260</v>
      </c>
      <c r="G177" s="235"/>
      <c r="H177" s="237" t="s">
        <v>21</v>
      </c>
      <c r="I177" s="239"/>
      <c r="J177" s="235"/>
      <c r="K177" s="235"/>
      <c r="L177" s="240"/>
      <c r="M177" s="241"/>
      <c r="N177" s="242"/>
      <c r="O177" s="242"/>
      <c r="P177" s="242"/>
      <c r="Q177" s="242"/>
      <c r="R177" s="242"/>
      <c r="S177" s="242"/>
      <c r="T177" s="243"/>
      <c r="AT177" s="244" t="s">
        <v>162</v>
      </c>
      <c r="AU177" s="244" t="s">
        <v>85</v>
      </c>
      <c r="AV177" s="11" t="s">
        <v>38</v>
      </c>
      <c r="AW177" s="11" t="s">
        <v>36</v>
      </c>
      <c r="AX177" s="11" t="s">
        <v>76</v>
      </c>
      <c r="AY177" s="244" t="s">
        <v>154</v>
      </c>
    </row>
    <row r="178" s="12" customFormat="1">
      <c r="B178" s="245"/>
      <c r="C178" s="246"/>
      <c r="D178" s="236" t="s">
        <v>162</v>
      </c>
      <c r="E178" s="247" t="s">
        <v>21</v>
      </c>
      <c r="F178" s="248" t="s">
        <v>261</v>
      </c>
      <c r="G178" s="246"/>
      <c r="H178" s="249">
        <v>11.856</v>
      </c>
      <c r="I178" s="250"/>
      <c r="J178" s="246"/>
      <c r="K178" s="246"/>
      <c r="L178" s="251"/>
      <c r="M178" s="252"/>
      <c r="N178" s="253"/>
      <c r="O178" s="253"/>
      <c r="P178" s="253"/>
      <c r="Q178" s="253"/>
      <c r="R178" s="253"/>
      <c r="S178" s="253"/>
      <c r="T178" s="254"/>
      <c r="AT178" s="255" t="s">
        <v>162</v>
      </c>
      <c r="AU178" s="255" t="s">
        <v>85</v>
      </c>
      <c r="AV178" s="12" t="s">
        <v>85</v>
      </c>
      <c r="AW178" s="12" t="s">
        <v>36</v>
      </c>
      <c r="AX178" s="12" t="s">
        <v>76</v>
      </c>
      <c r="AY178" s="255" t="s">
        <v>154</v>
      </c>
    </row>
    <row r="179" s="13" customFormat="1">
      <c r="B179" s="256"/>
      <c r="C179" s="257"/>
      <c r="D179" s="236" t="s">
        <v>162</v>
      </c>
      <c r="E179" s="258" t="s">
        <v>21</v>
      </c>
      <c r="F179" s="259" t="s">
        <v>166</v>
      </c>
      <c r="G179" s="257"/>
      <c r="H179" s="260">
        <v>11.856</v>
      </c>
      <c r="I179" s="261"/>
      <c r="J179" s="257"/>
      <c r="K179" s="257"/>
      <c r="L179" s="262"/>
      <c r="M179" s="263"/>
      <c r="N179" s="264"/>
      <c r="O179" s="264"/>
      <c r="P179" s="264"/>
      <c r="Q179" s="264"/>
      <c r="R179" s="264"/>
      <c r="S179" s="264"/>
      <c r="T179" s="265"/>
      <c r="AT179" s="266" t="s">
        <v>162</v>
      </c>
      <c r="AU179" s="266" t="s">
        <v>85</v>
      </c>
      <c r="AV179" s="13" t="s">
        <v>160</v>
      </c>
      <c r="AW179" s="13" t="s">
        <v>36</v>
      </c>
      <c r="AX179" s="13" t="s">
        <v>38</v>
      </c>
      <c r="AY179" s="266" t="s">
        <v>154</v>
      </c>
    </row>
    <row r="180" s="1" customFormat="1" ht="16.5" customHeight="1">
      <c r="B180" s="47"/>
      <c r="C180" s="222" t="s">
        <v>262</v>
      </c>
      <c r="D180" s="222" t="s">
        <v>156</v>
      </c>
      <c r="E180" s="223" t="s">
        <v>263</v>
      </c>
      <c r="F180" s="224" t="s">
        <v>264</v>
      </c>
      <c r="G180" s="225" t="s">
        <v>159</v>
      </c>
      <c r="H180" s="226">
        <v>11.856</v>
      </c>
      <c r="I180" s="227"/>
      <c r="J180" s="228">
        <f>ROUND(I180*H180,2)</f>
        <v>0</v>
      </c>
      <c r="K180" s="224" t="s">
        <v>21</v>
      </c>
      <c r="L180" s="73"/>
      <c r="M180" s="229" t="s">
        <v>21</v>
      </c>
      <c r="N180" s="230" t="s">
        <v>47</v>
      </c>
      <c r="O180" s="48"/>
      <c r="P180" s="231">
        <f>O180*H180</f>
        <v>0</v>
      </c>
      <c r="Q180" s="231">
        <v>0</v>
      </c>
      <c r="R180" s="231">
        <f>Q180*H180</f>
        <v>0</v>
      </c>
      <c r="S180" s="231">
        <v>0</v>
      </c>
      <c r="T180" s="232">
        <f>S180*H180</f>
        <v>0</v>
      </c>
      <c r="AR180" s="24" t="s">
        <v>160</v>
      </c>
      <c r="AT180" s="24" t="s">
        <v>156</v>
      </c>
      <c r="AU180" s="24" t="s">
        <v>85</v>
      </c>
      <c r="AY180" s="24" t="s">
        <v>154</v>
      </c>
      <c r="BE180" s="233">
        <f>IF(N180="základní",J180,0)</f>
        <v>0</v>
      </c>
      <c r="BF180" s="233">
        <f>IF(N180="snížená",J180,0)</f>
        <v>0</v>
      </c>
      <c r="BG180" s="233">
        <f>IF(N180="zákl. přenesená",J180,0)</f>
        <v>0</v>
      </c>
      <c r="BH180" s="233">
        <f>IF(N180="sníž. přenesená",J180,0)</f>
        <v>0</v>
      </c>
      <c r="BI180" s="233">
        <f>IF(N180="nulová",J180,0)</f>
        <v>0</v>
      </c>
      <c r="BJ180" s="24" t="s">
        <v>38</v>
      </c>
      <c r="BK180" s="233">
        <f>ROUND(I180*H180,2)</f>
        <v>0</v>
      </c>
      <c r="BL180" s="24" t="s">
        <v>160</v>
      </c>
      <c r="BM180" s="24" t="s">
        <v>265</v>
      </c>
    </row>
    <row r="181" s="11" customFormat="1">
      <c r="B181" s="234"/>
      <c r="C181" s="235"/>
      <c r="D181" s="236" t="s">
        <v>162</v>
      </c>
      <c r="E181" s="237" t="s">
        <v>21</v>
      </c>
      <c r="F181" s="238" t="s">
        <v>197</v>
      </c>
      <c r="G181" s="235"/>
      <c r="H181" s="237" t="s">
        <v>21</v>
      </c>
      <c r="I181" s="239"/>
      <c r="J181" s="235"/>
      <c r="K181" s="235"/>
      <c r="L181" s="240"/>
      <c r="M181" s="241"/>
      <c r="N181" s="242"/>
      <c r="O181" s="242"/>
      <c r="P181" s="242"/>
      <c r="Q181" s="242"/>
      <c r="R181" s="242"/>
      <c r="S181" s="242"/>
      <c r="T181" s="243"/>
      <c r="AT181" s="244" t="s">
        <v>162</v>
      </c>
      <c r="AU181" s="244" t="s">
        <v>85</v>
      </c>
      <c r="AV181" s="11" t="s">
        <v>38</v>
      </c>
      <c r="AW181" s="11" t="s">
        <v>36</v>
      </c>
      <c r="AX181" s="11" t="s">
        <v>76</v>
      </c>
      <c r="AY181" s="244" t="s">
        <v>154</v>
      </c>
    </row>
    <row r="182" s="11" customFormat="1">
      <c r="B182" s="234"/>
      <c r="C182" s="235"/>
      <c r="D182" s="236" t="s">
        <v>162</v>
      </c>
      <c r="E182" s="237" t="s">
        <v>21</v>
      </c>
      <c r="F182" s="238" t="s">
        <v>260</v>
      </c>
      <c r="G182" s="235"/>
      <c r="H182" s="237" t="s">
        <v>21</v>
      </c>
      <c r="I182" s="239"/>
      <c r="J182" s="235"/>
      <c r="K182" s="235"/>
      <c r="L182" s="240"/>
      <c r="M182" s="241"/>
      <c r="N182" s="242"/>
      <c r="O182" s="242"/>
      <c r="P182" s="242"/>
      <c r="Q182" s="242"/>
      <c r="R182" s="242"/>
      <c r="S182" s="242"/>
      <c r="T182" s="243"/>
      <c r="AT182" s="244" t="s">
        <v>162</v>
      </c>
      <c r="AU182" s="244" t="s">
        <v>85</v>
      </c>
      <c r="AV182" s="11" t="s">
        <v>38</v>
      </c>
      <c r="AW182" s="11" t="s">
        <v>36</v>
      </c>
      <c r="AX182" s="11" t="s">
        <v>76</v>
      </c>
      <c r="AY182" s="244" t="s">
        <v>154</v>
      </c>
    </row>
    <row r="183" s="12" customFormat="1">
      <c r="B183" s="245"/>
      <c r="C183" s="246"/>
      <c r="D183" s="236" t="s">
        <v>162</v>
      </c>
      <c r="E183" s="247" t="s">
        <v>21</v>
      </c>
      <c r="F183" s="248" t="s">
        <v>261</v>
      </c>
      <c r="G183" s="246"/>
      <c r="H183" s="249">
        <v>11.856</v>
      </c>
      <c r="I183" s="250"/>
      <c r="J183" s="246"/>
      <c r="K183" s="246"/>
      <c r="L183" s="251"/>
      <c r="M183" s="252"/>
      <c r="N183" s="253"/>
      <c r="O183" s="253"/>
      <c r="P183" s="253"/>
      <c r="Q183" s="253"/>
      <c r="R183" s="253"/>
      <c r="S183" s="253"/>
      <c r="T183" s="254"/>
      <c r="AT183" s="255" t="s">
        <v>162</v>
      </c>
      <c r="AU183" s="255" t="s">
        <v>85</v>
      </c>
      <c r="AV183" s="12" t="s">
        <v>85</v>
      </c>
      <c r="AW183" s="12" t="s">
        <v>36</v>
      </c>
      <c r="AX183" s="12" t="s">
        <v>76</v>
      </c>
      <c r="AY183" s="255" t="s">
        <v>154</v>
      </c>
    </row>
    <row r="184" s="13" customFormat="1">
      <c r="B184" s="256"/>
      <c r="C184" s="257"/>
      <c r="D184" s="236" t="s">
        <v>162</v>
      </c>
      <c r="E184" s="258" t="s">
        <v>21</v>
      </c>
      <c r="F184" s="259" t="s">
        <v>166</v>
      </c>
      <c r="G184" s="257"/>
      <c r="H184" s="260">
        <v>11.856</v>
      </c>
      <c r="I184" s="261"/>
      <c r="J184" s="257"/>
      <c r="K184" s="257"/>
      <c r="L184" s="262"/>
      <c r="M184" s="263"/>
      <c r="N184" s="264"/>
      <c r="O184" s="264"/>
      <c r="P184" s="264"/>
      <c r="Q184" s="264"/>
      <c r="R184" s="264"/>
      <c r="S184" s="264"/>
      <c r="T184" s="265"/>
      <c r="AT184" s="266" t="s">
        <v>162</v>
      </c>
      <c r="AU184" s="266" t="s">
        <v>85</v>
      </c>
      <c r="AV184" s="13" t="s">
        <v>160</v>
      </c>
      <c r="AW184" s="13" t="s">
        <v>36</v>
      </c>
      <c r="AX184" s="13" t="s">
        <v>38</v>
      </c>
      <c r="AY184" s="266" t="s">
        <v>154</v>
      </c>
    </row>
    <row r="185" s="1" customFormat="1" ht="16.5" customHeight="1">
      <c r="B185" s="47"/>
      <c r="C185" s="222" t="s">
        <v>266</v>
      </c>
      <c r="D185" s="222" t="s">
        <v>156</v>
      </c>
      <c r="E185" s="223" t="s">
        <v>267</v>
      </c>
      <c r="F185" s="224" t="s">
        <v>268</v>
      </c>
      <c r="G185" s="225" t="s">
        <v>269</v>
      </c>
      <c r="H185" s="226">
        <v>82</v>
      </c>
      <c r="I185" s="227"/>
      <c r="J185" s="228">
        <f>ROUND(I185*H185,2)</f>
        <v>0</v>
      </c>
      <c r="K185" s="224" t="s">
        <v>21</v>
      </c>
      <c r="L185" s="73"/>
      <c r="M185" s="229" t="s">
        <v>21</v>
      </c>
      <c r="N185" s="230" t="s">
        <v>47</v>
      </c>
      <c r="O185" s="48"/>
      <c r="P185" s="231">
        <f>O185*H185</f>
        <v>0</v>
      </c>
      <c r="Q185" s="231">
        <v>0</v>
      </c>
      <c r="R185" s="231">
        <f>Q185*H185</f>
        <v>0</v>
      </c>
      <c r="S185" s="231">
        <v>0</v>
      </c>
      <c r="T185" s="232">
        <f>S185*H185</f>
        <v>0</v>
      </c>
      <c r="AR185" s="24" t="s">
        <v>160</v>
      </c>
      <c r="AT185" s="24" t="s">
        <v>156</v>
      </c>
      <c r="AU185" s="24" t="s">
        <v>85</v>
      </c>
      <c r="AY185" s="24" t="s">
        <v>154</v>
      </c>
      <c r="BE185" s="233">
        <f>IF(N185="základní",J185,0)</f>
        <v>0</v>
      </c>
      <c r="BF185" s="233">
        <f>IF(N185="snížená",J185,0)</f>
        <v>0</v>
      </c>
      <c r="BG185" s="233">
        <f>IF(N185="zákl. přenesená",J185,0)</f>
        <v>0</v>
      </c>
      <c r="BH185" s="233">
        <f>IF(N185="sníž. přenesená",J185,0)</f>
        <v>0</v>
      </c>
      <c r="BI185" s="233">
        <f>IF(N185="nulová",J185,0)</f>
        <v>0</v>
      </c>
      <c r="BJ185" s="24" t="s">
        <v>38</v>
      </c>
      <c r="BK185" s="233">
        <f>ROUND(I185*H185,2)</f>
        <v>0</v>
      </c>
      <c r="BL185" s="24" t="s">
        <v>160</v>
      </c>
      <c r="BM185" s="24" t="s">
        <v>270</v>
      </c>
    </row>
    <row r="186" s="11" customFormat="1">
      <c r="B186" s="234"/>
      <c r="C186" s="235"/>
      <c r="D186" s="236" t="s">
        <v>162</v>
      </c>
      <c r="E186" s="237" t="s">
        <v>21</v>
      </c>
      <c r="F186" s="238" t="s">
        <v>189</v>
      </c>
      <c r="G186" s="235"/>
      <c r="H186" s="237" t="s">
        <v>21</v>
      </c>
      <c r="I186" s="239"/>
      <c r="J186" s="235"/>
      <c r="K186" s="235"/>
      <c r="L186" s="240"/>
      <c r="M186" s="241"/>
      <c r="N186" s="242"/>
      <c r="O186" s="242"/>
      <c r="P186" s="242"/>
      <c r="Q186" s="242"/>
      <c r="R186" s="242"/>
      <c r="S186" s="242"/>
      <c r="T186" s="243"/>
      <c r="AT186" s="244" t="s">
        <v>162</v>
      </c>
      <c r="AU186" s="244" t="s">
        <v>85</v>
      </c>
      <c r="AV186" s="11" t="s">
        <v>38</v>
      </c>
      <c r="AW186" s="11" t="s">
        <v>36</v>
      </c>
      <c r="AX186" s="11" t="s">
        <v>76</v>
      </c>
      <c r="AY186" s="244" t="s">
        <v>154</v>
      </c>
    </row>
    <row r="187" s="11" customFormat="1">
      <c r="B187" s="234"/>
      <c r="C187" s="235"/>
      <c r="D187" s="236" t="s">
        <v>162</v>
      </c>
      <c r="E187" s="237" t="s">
        <v>21</v>
      </c>
      <c r="F187" s="238" t="s">
        <v>271</v>
      </c>
      <c r="G187" s="235"/>
      <c r="H187" s="237" t="s">
        <v>21</v>
      </c>
      <c r="I187" s="239"/>
      <c r="J187" s="235"/>
      <c r="K187" s="235"/>
      <c r="L187" s="240"/>
      <c r="M187" s="241"/>
      <c r="N187" s="242"/>
      <c r="O187" s="242"/>
      <c r="P187" s="242"/>
      <c r="Q187" s="242"/>
      <c r="R187" s="242"/>
      <c r="S187" s="242"/>
      <c r="T187" s="243"/>
      <c r="AT187" s="244" t="s">
        <v>162</v>
      </c>
      <c r="AU187" s="244" t="s">
        <v>85</v>
      </c>
      <c r="AV187" s="11" t="s">
        <v>38</v>
      </c>
      <c r="AW187" s="11" t="s">
        <v>36</v>
      </c>
      <c r="AX187" s="11" t="s">
        <v>76</v>
      </c>
      <c r="AY187" s="244" t="s">
        <v>154</v>
      </c>
    </row>
    <row r="188" s="12" customFormat="1">
      <c r="B188" s="245"/>
      <c r="C188" s="246"/>
      <c r="D188" s="236" t="s">
        <v>162</v>
      </c>
      <c r="E188" s="247" t="s">
        <v>21</v>
      </c>
      <c r="F188" s="248" t="s">
        <v>272</v>
      </c>
      <c r="G188" s="246"/>
      <c r="H188" s="249">
        <v>82</v>
      </c>
      <c r="I188" s="250"/>
      <c r="J188" s="246"/>
      <c r="K188" s="246"/>
      <c r="L188" s="251"/>
      <c r="M188" s="252"/>
      <c r="N188" s="253"/>
      <c r="O188" s="253"/>
      <c r="P188" s="253"/>
      <c r="Q188" s="253"/>
      <c r="R188" s="253"/>
      <c r="S188" s="253"/>
      <c r="T188" s="254"/>
      <c r="AT188" s="255" t="s">
        <v>162</v>
      </c>
      <c r="AU188" s="255" t="s">
        <v>85</v>
      </c>
      <c r="AV188" s="12" t="s">
        <v>85</v>
      </c>
      <c r="AW188" s="12" t="s">
        <v>36</v>
      </c>
      <c r="AX188" s="12" t="s">
        <v>76</v>
      </c>
      <c r="AY188" s="255" t="s">
        <v>154</v>
      </c>
    </row>
    <row r="189" s="13" customFormat="1">
      <c r="B189" s="256"/>
      <c r="C189" s="257"/>
      <c r="D189" s="236" t="s">
        <v>162</v>
      </c>
      <c r="E189" s="258" t="s">
        <v>21</v>
      </c>
      <c r="F189" s="259" t="s">
        <v>166</v>
      </c>
      <c r="G189" s="257"/>
      <c r="H189" s="260">
        <v>82</v>
      </c>
      <c r="I189" s="261"/>
      <c r="J189" s="257"/>
      <c r="K189" s="257"/>
      <c r="L189" s="262"/>
      <c r="M189" s="263"/>
      <c r="N189" s="264"/>
      <c r="O189" s="264"/>
      <c r="P189" s="264"/>
      <c r="Q189" s="264"/>
      <c r="R189" s="264"/>
      <c r="S189" s="264"/>
      <c r="T189" s="265"/>
      <c r="AT189" s="266" t="s">
        <v>162</v>
      </c>
      <c r="AU189" s="266" t="s">
        <v>85</v>
      </c>
      <c r="AV189" s="13" t="s">
        <v>160</v>
      </c>
      <c r="AW189" s="13" t="s">
        <v>36</v>
      </c>
      <c r="AX189" s="13" t="s">
        <v>38</v>
      </c>
      <c r="AY189" s="266" t="s">
        <v>154</v>
      </c>
    </row>
    <row r="190" s="10" customFormat="1" ht="29.88" customHeight="1">
      <c r="B190" s="206"/>
      <c r="C190" s="207"/>
      <c r="D190" s="208" t="s">
        <v>75</v>
      </c>
      <c r="E190" s="220" t="s">
        <v>170</v>
      </c>
      <c r="F190" s="220" t="s">
        <v>273</v>
      </c>
      <c r="G190" s="207"/>
      <c r="H190" s="207"/>
      <c r="I190" s="210"/>
      <c r="J190" s="221">
        <f>BK190</f>
        <v>0</v>
      </c>
      <c r="K190" s="207"/>
      <c r="L190" s="212"/>
      <c r="M190" s="213"/>
      <c r="N190" s="214"/>
      <c r="O190" s="214"/>
      <c r="P190" s="215">
        <f>SUM(P191:P195)</f>
        <v>0</v>
      </c>
      <c r="Q190" s="214"/>
      <c r="R190" s="215">
        <f>SUM(R191:R195)</f>
        <v>0.028050749999999999</v>
      </c>
      <c r="S190" s="214"/>
      <c r="T190" s="216">
        <f>SUM(T191:T195)</f>
        <v>0</v>
      </c>
      <c r="AR190" s="217" t="s">
        <v>38</v>
      </c>
      <c r="AT190" s="218" t="s">
        <v>75</v>
      </c>
      <c r="AU190" s="218" t="s">
        <v>38</v>
      </c>
      <c r="AY190" s="217" t="s">
        <v>154</v>
      </c>
      <c r="BK190" s="219">
        <f>SUM(BK191:BK195)</f>
        <v>0</v>
      </c>
    </row>
    <row r="191" s="1" customFormat="1" ht="16.5" customHeight="1">
      <c r="B191" s="47"/>
      <c r="C191" s="222" t="s">
        <v>9</v>
      </c>
      <c r="D191" s="222" t="s">
        <v>156</v>
      </c>
      <c r="E191" s="223" t="s">
        <v>274</v>
      </c>
      <c r="F191" s="224" t="s">
        <v>275</v>
      </c>
      <c r="G191" s="225" t="s">
        <v>159</v>
      </c>
      <c r="H191" s="226">
        <v>0.58499999999999996</v>
      </c>
      <c r="I191" s="227"/>
      <c r="J191" s="228">
        <f>ROUND(I191*H191,2)</f>
        <v>0</v>
      </c>
      <c r="K191" s="224" t="s">
        <v>21</v>
      </c>
      <c r="L191" s="73"/>
      <c r="M191" s="229" t="s">
        <v>21</v>
      </c>
      <c r="N191" s="230" t="s">
        <v>47</v>
      </c>
      <c r="O191" s="48"/>
      <c r="P191" s="231">
        <f>O191*H191</f>
        <v>0</v>
      </c>
      <c r="Q191" s="231">
        <v>0.04795</v>
      </c>
      <c r="R191" s="231">
        <f>Q191*H191</f>
        <v>0.028050749999999999</v>
      </c>
      <c r="S191" s="231">
        <v>0</v>
      </c>
      <c r="T191" s="232">
        <f>S191*H191</f>
        <v>0</v>
      </c>
      <c r="AR191" s="24" t="s">
        <v>160</v>
      </c>
      <c r="AT191" s="24" t="s">
        <v>156</v>
      </c>
      <c r="AU191" s="24" t="s">
        <v>85</v>
      </c>
      <c r="AY191" s="24" t="s">
        <v>154</v>
      </c>
      <c r="BE191" s="233">
        <f>IF(N191="základní",J191,0)</f>
        <v>0</v>
      </c>
      <c r="BF191" s="233">
        <f>IF(N191="snížená",J191,0)</f>
        <v>0</v>
      </c>
      <c r="BG191" s="233">
        <f>IF(N191="zákl. přenesená",J191,0)</f>
        <v>0</v>
      </c>
      <c r="BH191" s="233">
        <f>IF(N191="sníž. přenesená",J191,0)</f>
        <v>0</v>
      </c>
      <c r="BI191" s="233">
        <f>IF(N191="nulová",J191,0)</f>
        <v>0</v>
      </c>
      <c r="BJ191" s="24" t="s">
        <v>38</v>
      </c>
      <c r="BK191" s="233">
        <f>ROUND(I191*H191,2)</f>
        <v>0</v>
      </c>
      <c r="BL191" s="24" t="s">
        <v>160</v>
      </c>
      <c r="BM191" s="24" t="s">
        <v>276</v>
      </c>
    </row>
    <row r="192" s="11" customFormat="1">
      <c r="B192" s="234"/>
      <c r="C192" s="235"/>
      <c r="D192" s="236" t="s">
        <v>162</v>
      </c>
      <c r="E192" s="237" t="s">
        <v>21</v>
      </c>
      <c r="F192" s="238" t="s">
        <v>277</v>
      </c>
      <c r="G192" s="235"/>
      <c r="H192" s="237" t="s">
        <v>21</v>
      </c>
      <c r="I192" s="239"/>
      <c r="J192" s="235"/>
      <c r="K192" s="235"/>
      <c r="L192" s="240"/>
      <c r="M192" s="241"/>
      <c r="N192" s="242"/>
      <c r="O192" s="242"/>
      <c r="P192" s="242"/>
      <c r="Q192" s="242"/>
      <c r="R192" s="242"/>
      <c r="S192" s="242"/>
      <c r="T192" s="243"/>
      <c r="AT192" s="244" t="s">
        <v>162</v>
      </c>
      <c r="AU192" s="244" t="s">
        <v>85</v>
      </c>
      <c r="AV192" s="11" t="s">
        <v>38</v>
      </c>
      <c r="AW192" s="11" t="s">
        <v>36</v>
      </c>
      <c r="AX192" s="11" t="s">
        <v>76</v>
      </c>
      <c r="AY192" s="244" t="s">
        <v>154</v>
      </c>
    </row>
    <row r="193" s="12" customFormat="1">
      <c r="B193" s="245"/>
      <c r="C193" s="246"/>
      <c r="D193" s="236" t="s">
        <v>162</v>
      </c>
      <c r="E193" s="247" t="s">
        <v>21</v>
      </c>
      <c r="F193" s="248" t="s">
        <v>278</v>
      </c>
      <c r="G193" s="246"/>
      <c r="H193" s="249">
        <v>0.58499999999999996</v>
      </c>
      <c r="I193" s="250"/>
      <c r="J193" s="246"/>
      <c r="K193" s="246"/>
      <c r="L193" s="251"/>
      <c r="M193" s="252"/>
      <c r="N193" s="253"/>
      <c r="O193" s="253"/>
      <c r="P193" s="253"/>
      <c r="Q193" s="253"/>
      <c r="R193" s="253"/>
      <c r="S193" s="253"/>
      <c r="T193" s="254"/>
      <c r="AT193" s="255" t="s">
        <v>162</v>
      </c>
      <c r="AU193" s="255" t="s">
        <v>85</v>
      </c>
      <c r="AV193" s="12" t="s">
        <v>85</v>
      </c>
      <c r="AW193" s="12" t="s">
        <v>36</v>
      </c>
      <c r="AX193" s="12" t="s">
        <v>76</v>
      </c>
      <c r="AY193" s="255" t="s">
        <v>154</v>
      </c>
    </row>
    <row r="194" s="14" customFormat="1">
      <c r="B194" s="267"/>
      <c r="C194" s="268"/>
      <c r="D194" s="236" t="s">
        <v>162</v>
      </c>
      <c r="E194" s="269" t="s">
        <v>21</v>
      </c>
      <c r="F194" s="270" t="s">
        <v>192</v>
      </c>
      <c r="G194" s="268"/>
      <c r="H194" s="271">
        <v>0.58499999999999996</v>
      </c>
      <c r="I194" s="272"/>
      <c r="J194" s="268"/>
      <c r="K194" s="268"/>
      <c r="L194" s="273"/>
      <c r="M194" s="274"/>
      <c r="N194" s="275"/>
      <c r="O194" s="275"/>
      <c r="P194" s="275"/>
      <c r="Q194" s="275"/>
      <c r="R194" s="275"/>
      <c r="S194" s="275"/>
      <c r="T194" s="276"/>
      <c r="AT194" s="277" t="s">
        <v>162</v>
      </c>
      <c r="AU194" s="277" t="s">
        <v>85</v>
      </c>
      <c r="AV194" s="14" t="s">
        <v>170</v>
      </c>
      <c r="AW194" s="14" t="s">
        <v>36</v>
      </c>
      <c r="AX194" s="14" t="s">
        <v>76</v>
      </c>
      <c r="AY194" s="277" t="s">
        <v>154</v>
      </c>
    </row>
    <row r="195" s="13" customFormat="1">
      <c r="B195" s="256"/>
      <c r="C195" s="257"/>
      <c r="D195" s="236" t="s">
        <v>162</v>
      </c>
      <c r="E195" s="258" t="s">
        <v>21</v>
      </c>
      <c r="F195" s="259" t="s">
        <v>166</v>
      </c>
      <c r="G195" s="257"/>
      <c r="H195" s="260">
        <v>0.58499999999999996</v>
      </c>
      <c r="I195" s="261"/>
      <c r="J195" s="257"/>
      <c r="K195" s="257"/>
      <c r="L195" s="262"/>
      <c r="M195" s="263"/>
      <c r="N195" s="264"/>
      <c r="O195" s="264"/>
      <c r="P195" s="264"/>
      <c r="Q195" s="264"/>
      <c r="R195" s="264"/>
      <c r="S195" s="264"/>
      <c r="T195" s="265"/>
      <c r="AT195" s="266" t="s">
        <v>162</v>
      </c>
      <c r="AU195" s="266" t="s">
        <v>85</v>
      </c>
      <c r="AV195" s="13" t="s">
        <v>160</v>
      </c>
      <c r="AW195" s="13" t="s">
        <v>36</v>
      </c>
      <c r="AX195" s="13" t="s">
        <v>38</v>
      </c>
      <c r="AY195" s="266" t="s">
        <v>154</v>
      </c>
    </row>
    <row r="196" s="10" customFormat="1" ht="29.88" customHeight="1">
      <c r="B196" s="206"/>
      <c r="C196" s="207"/>
      <c r="D196" s="208" t="s">
        <v>75</v>
      </c>
      <c r="E196" s="220" t="s">
        <v>182</v>
      </c>
      <c r="F196" s="220" t="s">
        <v>279</v>
      </c>
      <c r="G196" s="207"/>
      <c r="H196" s="207"/>
      <c r="I196" s="210"/>
      <c r="J196" s="221">
        <f>BK196</f>
        <v>0</v>
      </c>
      <c r="K196" s="207"/>
      <c r="L196" s="212"/>
      <c r="M196" s="213"/>
      <c r="N196" s="214"/>
      <c r="O196" s="214"/>
      <c r="P196" s="215">
        <f>SUM(P197:P214)</f>
        <v>0</v>
      </c>
      <c r="Q196" s="214"/>
      <c r="R196" s="215">
        <f>SUM(R197:R214)</f>
        <v>4.2446789999999996</v>
      </c>
      <c r="S196" s="214"/>
      <c r="T196" s="216">
        <f>SUM(T197:T214)</f>
        <v>0</v>
      </c>
      <c r="AR196" s="217" t="s">
        <v>38</v>
      </c>
      <c r="AT196" s="218" t="s">
        <v>75</v>
      </c>
      <c r="AU196" s="218" t="s">
        <v>38</v>
      </c>
      <c r="AY196" s="217" t="s">
        <v>154</v>
      </c>
      <c r="BK196" s="219">
        <f>SUM(BK197:BK214)</f>
        <v>0</v>
      </c>
    </row>
    <row r="197" s="1" customFormat="1" ht="16.5" customHeight="1">
      <c r="B197" s="47"/>
      <c r="C197" s="222" t="s">
        <v>280</v>
      </c>
      <c r="D197" s="222" t="s">
        <v>156</v>
      </c>
      <c r="E197" s="223" t="s">
        <v>281</v>
      </c>
      <c r="F197" s="224" t="s">
        <v>282</v>
      </c>
      <c r="G197" s="225" t="s">
        <v>159</v>
      </c>
      <c r="H197" s="226">
        <v>15.66</v>
      </c>
      <c r="I197" s="227"/>
      <c r="J197" s="228">
        <f>ROUND(I197*H197,2)</f>
        <v>0</v>
      </c>
      <c r="K197" s="224" t="s">
        <v>21</v>
      </c>
      <c r="L197" s="73"/>
      <c r="M197" s="229" t="s">
        <v>21</v>
      </c>
      <c r="N197" s="230" t="s">
        <v>47</v>
      </c>
      <c r="O197" s="48"/>
      <c r="P197" s="231">
        <f>O197*H197</f>
        <v>0</v>
      </c>
      <c r="Q197" s="231">
        <v>0</v>
      </c>
      <c r="R197" s="231">
        <f>Q197*H197</f>
        <v>0</v>
      </c>
      <c r="S197" s="231">
        <v>0</v>
      </c>
      <c r="T197" s="232">
        <f>S197*H197</f>
        <v>0</v>
      </c>
      <c r="AR197" s="24" t="s">
        <v>160</v>
      </c>
      <c r="AT197" s="24" t="s">
        <v>156</v>
      </c>
      <c r="AU197" s="24" t="s">
        <v>85</v>
      </c>
      <c r="AY197" s="24" t="s">
        <v>154</v>
      </c>
      <c r="BE197" s="233">
        <f>IF(N197="základní",J197,0)</f>
        <v>0</v>
      </c>
      <c r="BF197" s="233">
        <f>IF(N197="snížená",J197,0)</f>
        <v>0</v>
      </c>
      <c r="BG197" s="233">
        <f>IF(N197="zákl. přenesená",J197,0)</f>
        <v>0</v>
      </c>
      <c r="BH197" s="233">
        <f>IF(N197="sníž. přenesená",J197,0)</f>
        <v>0</v>
      </c>
      <c r="BI197" s="233">
        <f>IF(N197="nulová",J197,0)</f>
        <v>0</v>
      </c>
      <c r="BJ197" s="24" t="s">
        <v>38</v>
      </c>
      <c r="BK197" s="233">
        <f>ROUND(I197*H197,2)</f>
        <v>0</v>
      </c>
      <c r="BL197" s="24" t="s">
        <v>160</v>
      </c>
      <c r="BM197" s="24" t="s">
        <v>283</v>
      </c>
    </row>
    <row r="198" s="11" customFormat="1">
      <c r="B198" s="234"/>
      <c r="C198" s="235"/>
      <c r="D198" s="236" t="s">
        <v>162</v>
      </c>
      <c r="E198" s="237" t="s">
        <v>21</v>
      </c>
      <c r="F198" s="238" t="s">
        <v>197</v>
      </c>
      <c r="G198" s="235"/>
      <c r="H198" s="237" t="s">
        <v>21</v>
      </c>
      <c r="I198" s="239"/>
      <c r="J198" s="235"/>
      <c r="K198" s="235"/>
      <c r="L198" s="240"/>
      <c r="M198" s="241"/>
      <c r="N198" s="242"/>
      <c r="O198" s="242"/>
      <c r="P198" s="242"/>
      <c r="Q198" s="242"/>
      <c r="R198" s="242"/>
      <c r="S198" s="242"/>
      <c r="T198" s="243"/>
      <c r="AT198" s="244" t="s">
        <v>162</v>
      </c>
      <c r="AU198" s="244" t="s">
        <v>85</v>
      </c>
      <c r="AV198" s="11" t="s">
        <v>38</v>
      </c>
      <c r="AW198" s="11" t="s">
        <v>36</v>
      </c>
      <c r="AX198" s="11" t="s">
        <v>76</v>
      </c>
      <c r="AY198" s="244" t="s">
        <v>154</v>
      </c>
    </row>
    <row r="199" s="11" customFormat="1">
      <c r="B199" s="234"/>
      <c r="C199" s="235"/>
      <c r="D199" s="236" t="s">
        <v>162</v>
      </c>
      <c r="E199" s="237" t="s">
        <v>21</v>
      </c>
      <c r="F199" s="238" t="s">
        <v>284</v>
      </c>
      <c r="G199" s="235"/>
      <c r="H199" s="237" t="s">
        <v>21</v>
      </c>
      <c r="I199" s="239"/>
      <c r="J199" s="235"/>
      <c r="K199" s="235"/>
      <c r="L199" s="240"/>
      <c r="M199" s="241"/>
      <c r="N199" s="242"/>
      <c r="O199" s="242"/>
      <c r="P199" s="242"/>
      <c r="Q199" s="242"/>
      <c r="R199" s="242"/>
      <c r="S199" s="242"/>
      <c r="T199" s="243"/>
      <c r="AT199" s="244" t="s">
        <v>162</v>
      </c>
      <c r="AU199" s="244" t="s">
        <v>85</v>
      </c>
      <c r="AV199" s="11" t="s">
        <v>38</v>
      </c>
      <c r="AW199" s="11" t="s">
        <v>36</v>
      </c>
      <c r="AX199" s="11" t="s">
        <v>76</v>
      </c>
      <c r="AY199" s="244" t="s">
        <v>154</v>
      </c>
    </row>
    <row r="200" s="12" customFormat="1">
      <c r="B200" s="245"/>
      <c r="C200" s="246"/>
      <c r="D200" s="236" t="s">
        <v>162</v>
      </c>
      <c r="E200" s="247" t="s">
        <v>21</v>
      </c>
      <c r="F200" s="248" t="s">
        <v>253</v>
      </c>
      <c r="G200" s="246"/>
      <c r="H200" s="249">
        <v>11.871</v>
      </c>
      <c r="I200" s="250"/>
      <c r="J200" s="246"/>
      <c r="K200" s="246"/>
      <c r="L200" s="251"/>
      <c r="M200" s="252"/>
      <c r="N200" s="253"/>
      <c r="O200" s="253"/>
      <c r="P200" s="253"/>
      <c r="Q200" s="253"/>
      <c r="R200" s="253"/>
      <c r="S200" s="253"/>
      <c r="T200" s="254"/>
      <c r="AT200" s="255" t="s">
        <v>162</v>
      </c>
      <c r="AU200" s="255" t="s">
        <v>85</v>
      </c>
      <c r="AV200" s="12" t="s">
        <v>85</v>
      </c>
      <c r="AW200" s="12" t="s">
        <v>36</v>
      </c>
      <c r="AX200" s="12" t="s">
        <v>76</v>
      </c>
      <c r="AY200" s="255" t="s">
        <v>154</v>
      </c>
    </row>
    <row r="201" s="11" customFormat="1">
      <c r="B201" s="234"/>
      <c r="C201" s="235"/>
      <c r="D201" s="236" t="s">
        <v>162</v>
      </c>
      <c r="E201" s="237" t="s">
        <v>21</v>
      </c>
      <c r="F201" s="238" t="s">
        <v>285</v>
      </c>
      <c r="G201" s="235"/>
      <c r="H201" s="237" t="s">
        <v>21</v>
      </c>
      <c r="I201" s="239"/>
      <c r="J201" s="235"/>
      <c r="K201" s="235"/>
      <c r="L201" s="240"/>
      <c r="M201" s="241"/>
      <c r="N201" s="242"/>
      <c r="O201" s="242"/>
      <c r="P201" s="242"/>
      <c r="Q201" s="242"/>
      <c r="R201" s="242"/>
      <c r="S201" s="242"/>
      <c r="T201" s="243"/>
      <c r="AT201" s="244" t="s">
        <v>162</v>
      </c>
      <c r="AU201" s="244" t="s">
        <v>85</v>
      </c>
      <c r="AV201" s="11" t="s">
        <v>38</v>
      </c>
      <c r="AW201" s="11" t="s">
        <v>36</v>
      </c>
      <c r="AX201" s="11" t="s">
        <v>76</v>
      </c>
      <c r="AY201" s="244" t="s">
        <v>154</v>
      </c>
    </row>
    <row r="202" s="11" customFormat="1">
      <c r="B202" s="234"/>
      <c r="C202" s="235"/>
      <c r="D202" s="236" t="s">
        <v>162</v>
      </c>
      <c r="E202" s="237" t="s">
        <v>21</v>
      </c>
      <c r="F202" s="238" t="s">
        <v>286</v>
      </c>
      <c r="G202" s="235"/>
      <c r="H202" s="237" t="s">
        <v>21</v>
      </c>
      <c r="I202" s="239"/>
      <c r="J202" s="235"/>
      <c r="K202" s="235"/>
      <c r="L202" s="240"/>
      <c r="M202" s="241"/>
      <c r="N202" s="242"/>
      <c r="O202" s="242"/>
      <c r="P202" s="242"/>
      <c r="Q202" s="242"/>
      <c r="R202" s="242"/>
      <c r="S202" s="242"/>
      <c r="T202" s="243"/>
      <c r="AT202" s="244" t="s">
        <v>162</v>
      </c>
      <c r="AU202" s="244" t="s">
        <v>85</v>
      </c>
      <c r="AV202" s="11" t="s">
        <v>38</v>
      </c>
      <c r="AW202" s="11" t="s">
        <v>36</v>
      </c>
      <c r="AX202" s="11" t="s">
        <v>76</v>
      </c>
      <c r="AY202" s="244" t="s">
        <v>154</v>
      </c>
    </row>
    <row r="203" s="12" customFormat="1">
      <c r="B203" s="245"/>
      <c r="C203" s="246"/>
      <c r="D203" s="236" t="s">
        <v>162</v>
      </c>
      <c r="E203" s="247" t="s">
        <v>21</v>
      </c>
      <c r="F203" s="248" t="s">
        <v>287</v>
      </c>
      <c r="G203" s="246"/>
      <c r="H203" s="249">
        <v>3.7890000000000001</v>
      </c>
      <c r="I203" s="250"/>
      <c r="J203" s="246"/>
      <c r="K203" s="246"/>
      <c r="L203" s="251"/>
      <c r="M203" s="252"/>
      <c r="N203" s="253"/>
      <c r="O203" s="253"/>
      <c r="P203" s="253"/>
      <c r="Q203" s="253"/>
      <c r="R203" s="253"/>
      <c r="S203" s="253"/>
      <c r="T203" s="254"/>
      <c r="AT203" s="255" t="s">
        <v>162</v>
      </c>
      <c r="AU203" s="255" t="s">
        <v>85</v>
      </c>
      <c r="AV203" s="12" t="s">
        <v>85</v>
      </c>
      <c r="AW203" s="12" t="s">
        <v>36</v>
      </c>
      <c r="AX203" s="12" t="s">
        <v>76</v>
      </c>
      <c r="AY203" s="255" t="s">
        <v>154</v>
      </c>
    </row>
    <row r="204" s="13" customFormat="1">
      <c r="B204" s="256"/>
      <c r="C204" s="257"/>
      <c r="D204" s="236" t="s">
        <v>162</v>
      </c>
      <c r="E204" s="258" t="s">
        <v>21</v>
      </c>
      <c r="F204" s="259" t="s">
        <v>166</v>
      </c>
      <c r="G204" s="257"/>
      <c r="H204" s="260">
        <v>15.66</v>
      </c>
      <c r="I204" s="261"/>
      <c r="J204" s="257"/>
      <c r="K204" s="257"/>
      <c r="L204" s="262"/>
      <c r="M204" s="263"/>
      <c r="N204" s="264"/>
      <c r="O204" s="264"/>
      <c r="P204" s="264"/>
      <c r="Q204" s="264"/>
      <c r="R204" s="264"/>
      <c r="S204" s="264"/>
      <c r="T204" s="265"/>
      <c r="AT204" s="266" t="s">
        <v>162</v>
      </c>
      <c r="AU204" s="266" t="s">
        <v>85</v>
      </c>
      <c r="AV204" s="13" t="s">
        <v>160</v>
      </c>
      <c r="AW204" s="13" t="s">
        <v>36</v>
      </c>
      <c r="AX204" s="13" t="s">
        <v>38</v>
      </c>
      <c r="AY204" s="266" t="s">
        <v>154</v>
      </c>
    </row>
    <row r="205" s="1" customFormat="1" ht="25.5" customHeight="1">
      <c r="B205" s="47"/>
      <c r="C205" s="222" t="s">
        <v>288</v>
      </c>
      <c r="D205" s="222" t="s">
        <v>156</v>
      </c>
      <c r="E205" s="223" t="s">
        <v>289</v>
      </c>
      <c r="F205" s="224" t="s">
        <v>290</v>
      </c>
      <c r="G205" s="225" t="s">
        <v>159</v>
      </c>
      <c r="H205" s="226">
        <v>15.66</v>
      </c>
      <c r="I205" s="227"/>
      <c r="J205" s="228">
        <f>ROUND(I205*H205,2)</f>
        <v>0</v>
      </c>
      <c r="K205" s="224" t="s">
        <v>21</v>
      </c>
      <c r="L205" s="73"/>
      <c r="M205" s="229" t="s">
        <v>21</v>
      </c>
      <c r="N205" s="230" t="s">
        <v>47</v>
      </c>
      <c r="O205" s="48"/>
      <c r="P205" s="231">
        <f>O205*H205</f>
        <v>0</v>
      </c>
      <c r="Q205" s="231">
        <v>0.085650000000000004</v>
      </c>
      <c r="R205" s="231">
        <f>Q205*H205</f>
        <v>1.3412790000000001</v>
      </c>
      <c r="S205" s="231">
        <v>0</v>
      </c>
      <c r="T205" s="232">
        <f>S205*H205</f>
        <v>0</v>
      </c>
      <c r="AR205" s="24" t="s">
        <v>160</v>
      </c>
      <c r="AT205" s="24" t="s">
        <v>156</v>
      </c>
      <c r="AU205" s="24" t="s">
        <v>85</v>
      </c>
      <c r="AY205" s="24" t="s">
        <v>154</v>
      </c>
      <c r="BE205" s="233">
        <f>IF(N205="základní",J205,0)</f>
        <v>0</v>
      </c>
      <c r="BF205" s="233">
        <f>IF(N205="snížená",J205,0)</f>
        <v>0</v>
      </c>
      <c r="BG205" s="233">
        <f>IF(N205="zákl. přenesená",J205,0)</f>
        <v>0</v>
      </c>
      <c r="BH205" s="233">
        <f>IF(N205="sníž. přenesená",J205,0)</f>
        <v>0</v>
      </c>
      <c r="BI205" s="233">
        <f>IF(N205="nulová",J205,0)</f>
        <v>0</v>
      </c>
      <c r="BJ205" s="24" t="s">
        <v>38</v>
      </c>
      <c r="BK205" s="233">
        <f>ROUND(I205*H205,2)</f>
        <v>0</v>
      </c>
      <c r="BL205" s="24" t="s">
        <v>160</v>
      </c>
      <c r="BM205" s="24" t="s">
        <v>291</v>
      </c>
    </row>
    <row r="206" s="11" customFormat="1">
      <c r="B206" s="234"/>
      <c r="C206" s="235"/>
      <c r="D206" s="236" t="s">
        <v>162</v>
      </c>
      <c r="E206" s="237" t="s">
        <v>21</v>
      </c>
      <c r="F206" s="238" t="s">
        <v>197</v>
      </c>
      <c r="G206" s="235"/>
      <c r="H206" s="237" t="s">
        <v>21</v>
      </c>
      <c r="I206" s="239"/>
      <c r="J206" s="235"/>
      <c r="K206" s="235"/>
      <c r="L206" s="240"/>
      <c r="M206" s="241"/>
      <c r="N206" s="242"/>
      <c r="O206" s="242"/>
      <c r="P206" s="242"/>
      <c r="Q206" s="242"/>
      <c r="R206" s="242"/>
      <c r="S206" s="242"/>
      <c r="T206" s="243"/>
      <c r="AT206" s="244" t="s">
        <v>162</v>
      </c>
      <c r="AU206" s="244" t="s">
        <v>85</v>
      </c>
      <c r="AV206" s="11" t="s">
        <v>38</v>
      </c>
      <c r="AW206" s="11" t="s">
        <v>36</v>
      </c>
      <c r="AX206" s="11" t="s">
        <v>76</v>
      </c>
      <c r="AY206" s="244" t="s">
        <v>154</v>
      </c>
    </row>
    <row r="207" s="11" customFormat="1">
      <c r="B207" s="234"/>
      <c r="C207" s="235"/>
      <c r="D207" s="236" t="s">
        <v>162</v>
      </c>
      <c r="E207" s="237" t="s">
        <v>21</v>
      </c>
      <c r="F207" s="238" t="s">
        <v>252</v>
      </c>
      <c r="G207" s="235"/>
      <c r="H207" s="237" t="s">
        <v>21</v>
      </c>
      <c r="I207" s="239"/>
      <c r="J207" s="235"/>
      <c r="K207" s="235"/>
      <c r="L207" s="240"/>
      <c r="M207" s="241"/>
      <c r="N207" s="242"/>
      <c r="O207" s="242"/>
      <c r="P207" s="242"/>
      <c r="Q207" s="242"/>
      <c r="R207" s="242"/>
      <c r="S207" s="242"/>
      <c r="T207" s="243"/>
      <c r="AT207" s="244" t="s">
        <v>162</v>
      </c>
      <c r="AU207" s="244" t="s">
        <v>85</v>
      </c>
      <c r="AV207" s="11" t="s">
        <v>38</v>
      </c>
      <c r="AW207" s="11" t="s">
        <v>36</v>
      </c>
      <c r="AX207" s="11" t="s">
        <v>76</v>
      </c>
      <c r="AY207" s="244" t="s">
        <v>154</v>
      </c>
    </row>
    <row r="208" s="12" customFormat="1">
      <c r="B208" s="245"/>
      <c r="C208" s="246"/>
      <c r="D208" s="236" t="s">
        <v>162</v>
      </c>
      <c r="E208" s="247" t="s">
        <v>21</v>
      </c>
      <c r="F208" s="248" t="s">
        <v>253</v>
      </c>
      <c r="G208" s="246"/>
      <c r="H208" s="249">
        <v>11.871</v>
      </c>
      <c r="I208" s="250"/>
      <c r="J208" s="246"/>
      <c r="K208" s="246"/>
      <c r="L208" s="251"/>
      <c r="M208" s="252"/>
      <c r="N208" s="253"/>
      <c r="O208" s="253"/>
      <c r="P208" s="253"/>
      <c r="Q208" s="253"/>
      <c r="R208" s="253"/>
      <c r="S208" s="253"/>
      <c r="T208" s="254"/>
      <c r="AT208" s="255" t="s">
        <v>162</v>
      </c>
      <c r="AU208" s="255" t="s">
        <v>85</v>
      </c>
      <c r="AV208" s="12" t="s">
        <v>85</v>
      </c>
      <c r="AW208" s="12" t="s">
        <v>36</v>
      </c>
      <c r="AX208" s="12" t="s">
        <v>76</v>
      </c>
      <c r="AY208" s="255" t="s">
        <v>154</v>
      </c>
    </row>
    <row r="209" s="11" customFormat="1">
      <c r="B209" s="234"/>
      <c r="C209" s="235"/>
      <c r="D209" s="236" t="s">
        <v>162</v>
      </c>
      <c r="E209" s="237" t="s">
        <v>21</v>
      </c>
      <c r="F209" s="238" t="s">
        <v>285</v>
      </c>
      <c r="G209" s="235"/>
      <c r="H209" s="237" t="s">
        <v>21</v>
      </c>
      <c r="I209" s="239"/>
      <c r="J209" s="235"/>
      <c r="K209" s="235"/>
      <c r="L209" s="240"/>
      <c r="M209" s="241"/>
      <c r="N209" s="242"/>
      <c r="O209" s="242"/>
      <c r="P209" s="242"/>
      <c r="Q209" s="242"/>
      <c r="R209" s="242"/>
      <c r="S209" s="242"/>
      <c r="T209" s="243"/>
      <c r="AT209" s="244" t="s">
        <v>162</v>
      </c>
      <c r="AU209" s="244" t="s">
        <v>85</v>
      </c>
      <c r="AV209" s="11" t="s">
        <v>38</v>
      </c>
      <c r="AW209" s="11" t="s">
        <v>36</v>
      </c>
      <c r="AX209" s="11" t="s">
        <v>76</v>
      </c>
      <c r="AY209" s="244" t="s">
        <v>154</v>
      </c>
    </row>
    <row r="210" s="11" customFormat="1">
      <c r="B210" s="234"/>
      <c r="C210" s="235"/>
      <c r="D210" s="236" t="s">
        <v>162</v>
      </c>
      <c r="E210" s="237" t="s">
        <v>21</v>
      </c>
      <c r="F210" s="238" t="s">
        <v>286</v>
      </c>
      <c r="G210" s="235"/>
      <c r="H210" s="237" t="s">
        <v>21</v>
      </c>
      <c r="I210" s="239"/>
      <c r="J210" s="235"/>
      <c r="K210" s="235"/>
      <c r="L210" s="240"/>
      <c r="M210" s="241"/>
      <c r="N210" s="242"/>
      <c r="O210" s="242"/>
      <c r="P210" s="242"/>
      <c r="Q210" s="242"/>
      <c r="R210" s="242"/>
      <c r="S210" s="242"/>
      <c r="T210" s="243"/>
      <c r="AT210" s="244" t="s">
        <v>162</v>
      </c>
      <c r="AU210" s="244" t="s">
        <v>85</v>
      </c>
      <c r="AV210" s="11" t="s">
        <v>38</v>
      </c>
      <c r="AW210" s="11" t="s">
        <v>36</v>
      </c>
      <c r="AX210" s="11" t="s">
        <v>76</v>
      </c>
      <c r="AY210" s="244" t="s">
        <v>154</v>
      </c>
    </row>
    <row r="211" s="12" customFormat="1">
      <c r="B211" s="245"/>
      <c r="C211" s="246"/>
      <c r="D211" s="236" t="s">
        <v>162</v>
      </c>
      <c r="E211" s="247" t="s">
        <v>21</v>
      </c>
      <c r="F211" s="248" t="s">
        <v>287</v>
      </c>
      <c r="G211" s="246"/>
      <c r="H211" s="249">
        <v>3.7890000000000001</v>
      </c>
      <c r="I211" s="250"/>
      <c r="J211" s="246"/>
      <c r="K211" s="246"/>
      <c r="L211" s="251"/>
      <c r="M211" s="252"/>
      <c r="N211" s="253"/>
      <c r="O211" s="253"/>
      <c r="P211" s="253"/>
      <c r="Q211" s="253"/>
      <c r="R211" s="253"/>
      <c r="S211" s="253"/>
      <c r="T211" s="254"/>
      <c r="AT211" s="255" t="s">
        <v>162</v>
      </c>
      <c r="AU211" s="255" t="s">
        <v>85</v>
      </c>
      <c r="AV211" s="12" t="s">
        <v>85</v>
      </c>
      <c r="AW211" s="12" t="s">
        <v>36</v>
      </c>
      <c r="AX211" s="12" t="s">
        <v>76</v>
      </c>
      <c r="AY211" s="255" t="s">
        <v>154</v>
      </c>
    </row>
    <row r="212" s="13" customFormat="1">
      <c r="B212" s="256"/>
      <c r="C212" s="257"/>
      <c r="D212" s="236" t="s">
        <v>162</v>
      </c>
      <c r="E212" s="258" t="s">
        <v>21</v>
      </c>
      <c r="F212" s="259" t="s">
        <v>166</v>
      </c>
      <c r="G212" s="257"/>
      <c r="H212" s="260">
        <v>15.66</v>
      </c>
      <c r="I212" s="261"/>
      <c r="J212" s="257"/>
      <c r="K212" s="257"/>
      <c r="L212" s="262"/>
      <c r="M212" s="263"/>
      <c r="N212" s="264"/>
      <c r="O212" s="264"/>
      <c r="P212" s="264"/>
      <c r="Q212" s="264"/>
      <c r="R212" s="264"/>
      <c r="S212" s="264"/>
      <c r="T212" s="265"/>
      <c r="AT212" s="266" t="s">
        <v>162</v>
      </c>
      <c r="AU212" s="266" t="s">
        <v>85</v>
      </c>
      <c r="AV212" s="13" t="s">
        <v>160</v>
      </c>
      <c r="AW212" s="13" t="s">
        <v>36</v>
      </c>
      <c r="AX212" s="13" t="s">
        <v>38</v>
      </c>
      <c r="AY212" s="266" t="s">
        <v>154</v>
      </c>
    </row>
    <row r="213" s="1" customFormat="1" ht="16.5" customHeight="1">
      <c r="B213" s="47"/>
      <c r="C213" s="280" t="s">
        <v>292</v>
      </c>
      <c r="D213" s="280" t="s">
        <v>293</v>
      </c>
      <c r="E213" s="281" t="s">
        <v>294</v>
      </c>
      <c r="F213" s="282" t="s">
        <v>295</v>
      </c>
      <c r="G213" s="283" t="s">
        <v>159</v>
      </c>
      <c r="H213" s="284">
        <v>16.129999999999999</v>
      </c>
      <c r="I213" s="285"/>
      <c r="J213" s="286">
        <f>ROUND(I213*H213,2)</f>
        <v>0</v>
      </c>
      <c r="K213" s="282" t="s">
        <v>21</v>
      </c>
      <c r="L213" s="287"/>
      <c r="M213" s="288" t="s">
        <v>21</v>
      </c>
      <c r="N213" s="289" t="s">
        <v>47</v>
      </c>
      <c r="O213" s="48"/>
      <c r="P213" s="231">
        <f>O213*H213</f>
        <v>0</v>
      </c>
      <c r="Q213" s="231">
        <v>0.17999999999999999</v>
      </c>
      <c r="R213" s="231">
        <f>Q213*H213</f>
        <v>2.9033999999999995</v>
      </c>
      <c r="S213" s="231">
        <v>0</v>
      </c>
      <c r="T213" s="232">
        <f>S213*H213</f>
        <v>0</v>
      </c>
      <c r="AR213" s="24" t="s">
        <v>204</v>
      </c>
      <c r="AT213" s="24" t="s">
        <v>293</v>
      </c>
      <c r="AU213" s="24" t="s">
        <v>85</v>
      </c>
      <c r="AY213" s="24" t="s">
        <v>154</v>
      </c>
      <c r="BE213" s="233">
        <f>IF(N213="základní",J213,0)</f>
        <v>0</v>
      </c>
      <c r="BF213" s="233">
        <f>IF(N213="snížená",J213,0)</f>
        <v>0</v>
      </c>
      <c r="BG213" s="233">
        <f>IF(N213="zákl. přenesená",J213,0)</f>
        <v>0</v>
      </c>
      <c r="BH213" s="233">
        <f>IF(N213="sníž. přenesená",J213,0)</f>
        <v>0</v>
      </c>
      <c r="BI213" s="233">
        <f>IF(N213="nulová",J213,0)</f>
        <v>0</v>
      </c>
      <c r="BJ213" s="24" t="s">
        <v>38</v>
      </c>
      <c r="BK213" s="233">
        <f>ROUND(I213*H213,2)</f>
        <v>0</v>
      </c>
      <c r="BL213" s="24" t="s">
        <v>160</v>
      </c>
      <c r="BM213" s="24" t="s">
        <v>296</v>
      </c>
    </row>
    <row r="214" s="1" customFormat="1">
      <c r="B214" s="47"/>
      <c r="C214" s="75"/>
      <c r="D214" s="236" t="s">
        <v>258</v>
      </c>
      <c r="E214" s="75"/>
      <c r="F214" s="278" t="s">
        <v>297</v>
      </c>
      <c r="G214" s="75"/>
      <c r="H214" s="75"/>
      <c r="I214" s="192"/>
      <c r="J214" s="75"/>
      <c r="K214" s="75"/>
      <c r="L214" s="73"/>
      <c r="M214" s="279"/>
      <c r="N214" s="48"/>
      <c r="O214" s="48"/>
      <c r="P214" s="48"/>
      <c r="Q214" s="48"/>
      <c r="R214" s="48"/>
      <c r="S214" s="48"/>
      <c r="T214" s="96"/>
      <c r="AT214" s="24" t="s">
        <v>258</v>
      </c>
      <c r="AU214" s="24" t="s">
        <v>85</v>
      </c>
    </row>
    <row r="215" s="10" customFormat="1" ht="29.88" customHeight="1">
      <c r="B215" s="206"/>
      <c r="C215" s="207"/>
      <c r="D215" s="208" t="s">
        <v>75</v>
      </c>
      <c r="E215" s="220" t="s">
        <v>193</v>
      </c>
      <c r="F215" s="220" t="s">
        <v>298</v>
      </c>
      <c r="G215" s="207"/>
      <c r="H215" s="207"/>
      <c r="I215" s="210"/>
      <c r="J215" s="221">
        <f>BK215</f>
        <v>0</v>
      </c>
      <c r="K215" s="207"/>
      <c r="L215" s="212"/>
      <c r="M215" s="213"/>
      <c r="N215" s="214"/>
      <c r="O215" s="214"/>
      <c r="P215" s="215">
        <f>SUM(P216:P632)</f>
        <v>0</v>
      </c>
      <c r="Q215" s="214"/>
      <c r="R215" s="215">
        <f>SUM(R216:R632)</f>
        <v>22.367269349999997</v>
      </c>
      <c r="S215" s="214"/>
      <c r="T215" s="216">
        <f>SUM(T216:T632)</f>
        <v>0</v>
      </c>
      <c r="AR215" s="217" t="s">
        <v>38</v>
      </c>
      <c r="AT215" s="218" t="s">
        <v>75</v>
      </c>
      <c r="AU215" s="218" t="s">
        <v>38</v>
      </c>
      <c r="AY215" s="217" t="s">
        <v>154</v>
      </c>
      <c r="BK215" s="219">
        <f>SUM(BK216:BK632)</f>
        <v>0</v>
      </c>
    </row>
    <row r="216" s="1" customFormat="1" ht="16.5" customHeight="1">
      <c r="B216" s="47"/>
      <c r="C216" s="222" t="s">
        <v>299</v>
      </c>
      <c r="D216" s="222" t="s">
        <v>156</v>
      </c>
      <c r="E216" s="223" t="s">
        <v>300</v>
      </c>
      <c r="F216" s="224" t="s">
        <v>301</v>
      </c>
      <c r="G216" s="225" t="s">
        <v>159</v>
      </c>
      <c r="H216" s="226">
        <v>7.0419999999999998</v>
      </c>
      <c r="I216" s="227"/>
      <c r="J216" s="228">
        <f>ROUND(I216*H216,2)</f>
        <v>0</v>
      </c>
      <c r="K216" s="224" t="s">
        <v>21</v>
      </c>
      <c r="L216" s="73"/>
      <c r="M216" s="229" t="s">
        <v>21</v>
      </c>
      <c r="N216" s="230" t="s">
        <v>47</v>
      </c>
      <c r="O216" s="48"/>
      <c r="P216" s="231">
        <f>O216*H216</f>
        <v>0</v>
      </c>
      <c r="Q216" s="231">
        <v>0.0030000000000000001</v>
      </c>
      <c r="R216" s="231">
        <f>Q216*H216</f>
        <v>0.021125999999999999</v>
      </c>
      <c r="S216" s="231">
        <v>0</v>
      </c>
      <c r="T216" s="232">
        <f>S216*H216</f>
        <v>0</v>
      </c>
      <c r="AR216" s="24" t="s">
        <v>160</v>
      </c>
      <c r="AT216" s="24" t="s">
        <v>156</v>
      </c>
      <c r="AU216" s="24" t="s">
        <v>85</v>
      </c>
      <c r="AY216" s="24" t="s">
        <v>154</v>
      </c>
      <c r="BE216" s="233">
        <f>IF(N216="základní",J216,0)</f>
        <v>0</v>
      </c>
      <c r="BF216" s="233">
        <f>IF(N216="snížená",J216,0)</f>
        <v>0</v>
      </c>
      <c r="BG216" s="233">
        <f>IF(N216="zákl. přenesená",J216,0)</f>
        <v>0</v>
      </c>
      <c r="BH216" s="233">
        <f>IF(N216="sníž. přenesená",J216,0)</f>
        <v>0</v>
      </c>
      <c r="BI216" s="233">
        <f>IF(N216="nulová",J216,0)</f>
        <v>0</v>
      </c>
      <c r="BJ216" s="24" t="s">
        <v>38</v>
      </c>
      <c r="BK216" s="233">
        <f>ROUND(I216*H216,2)</f>
        <v>0</v>
      </c>
      <c r="BL216" s="24" t="s">
        <v>160</v>
      </c>
      <c r="BM216" s="24" t="s">
        <v>302</v>
      </c>
    </row>
    <row r="217" s="11" customFormat="1">
      <c r="B217" s="234"/>
      <c r="C217" s="235"/>
      <c r="D217" s="236" t="s">
        <v>162</v>
      </c>
      <c r="E217" s="237" t="s">
        <v>21</v>
      </c>
      <c r="F217" s="238" t="s">
        <v>303</v>
      </c>
      <c r="G217" s="235"/>
      <c r="H217" s="237" t="s">
        <v>21</v>
      </c>
      <c r="I217" s="239"/>
      <c r="J217" s="235"/>
      <c r="K217" s="235"/>
      <c r="L217" s="240"/>
      <c r="M217" s="241"/>
      <c r="N217" s="242"/>
      <c r="O217" s="242"/>
      <c r="P217" s="242"/>
      <c r="Q217" s="242"/>
      <c r="R217" s="242"/>
      <c r="S217" s="242"/>
      <c r="T217" s="243"/>
      <c r="AT217" s="244" t="s">
        <v>162</v>
      </c>
      <c r="AU217" s="244" t="s">
        <v>85</v>
      </c>
      <c r="AV217" s="11" t="s">
        <v>38</v>
      </c>
      <c r="AW217" s="11" t="s">
        <v>36</v>
      </c>
      <c r="AX217" s="11" t="s">
        <v>76</v>
      </c>
      <c r="AY217" s="244" t="s">
        <v>154</v>
      </c>
    </row>
    <row r="218" s="11" customFormat="1">
      <c r="B218" s="234"/>
      <c r="C218" s="235"/>
      <c r="D218" s="236" t="s">
        <v>162</v>
      </c>
      <c r="E218" s="237" t="s">
        <v>21</v>
      </c>
      <c r="F218" s="238" t="s">
        <v>304</v>
      </c>
      <c r="G218" s="235"/>
      <c r="H218" s="237" t="s">
        <v>21</v>
      </c>
      <c r="I218" s="239"/>
      <c r="J218" s="235"/>
      <c r="K218" s="235"/>
      <c r="L218" s="240"/>
      <c r="M218" s="241"/>
      <c r="N218" s="242"/>
      <c r="O218" s="242"/>
      <c r="P218" s="242"/>
      <c r="Q218" s="242"/>
      <c r="R218" s="242"/>
      <c r="S218" s="242"/>
      <c r="T218" s="243"/>
      <c r="AT218" s="244" t="s">
        <v>162</v>
      </c>
      <c r="AU218" s="244" t="s">
        <v>85</v>
      </c>
      <c r="AV218" s="11" t="s">
        <v>38</v>
      </c>
      <c r="AW218" s="11" t="s">
        <v>36</v>
      </c>
      <c r="AX218" s="11" t="s">
        <v>76</v>
      </c>
      <c r="AY218" s="244" t="s">
        <v>154</v>
      </c>
    </row>
    <row r="219" s="12" customFormat="1">
      <c r="B219" s="245"/>
      <c r="C219" s="246"/>
      <c r="D219" s="236" t="s">
        <v>162</v>
      </c>
      <c r="E219" s="247" t="s">
        <v>21</v>
      </c>
      <c r="F219" s="248" t="s">
        <v>305</v>
      </c>
      <c r="G219" s="246"/>
      <c r="H219" s="249">
        <v>7.0419999999999998</v>
      </c>
      <c r="I219" s="250"/>
      <c r="J219" s="246"/>
      <c r="K219" s="246"/>
      <c r="L219" s="251"/>
      <c r="M219" s="252"/>
      <c r="N219" s="253"/>
      <c r="O219" s="253"/>
      <c r="P219" s="253"/>
      <c r="Q219" s="253"/>
      <c r="R219" s="253"/>
      <c r="S219" s="253"/>
      <c r="T219" s="254"/>
      <c r="AT219" s="255" t="s">
        <v>162</v>
      </c>
      <c r="AU219" s="255" t="s">
        <v>85</v>
      </c>
      <c r="AV219" s="12" t="s">
        <v>85</v>
      </c>
      <c r="AW219" s="12" t="s">
        <v>36</v>
      </c>
      <c r="AX219" s="12" t="s">
        <v>76</v>
      </c>
      <c r="AY219" s="255" t="s">
        <v>154</v>
      </c>
    </row>
    <row r="220" s="14" customFormat="1">
      <c r="B220" s="267"/>
      <c r="C220" s="268"/>
      <c r="D220" s="236" t="s">
        <v>162</v>
      </c>
      <c r="E220" s="269" t="s">
        <v>21</v>
      </c>
      <c r="F220" s="270" t="s">
        <v>306</v>
      </c>
      <c r="G220" s="268"/>
      <c r="H220" s="271">
        <v>7.0419999999999998</v>
      </c>
      <c r="I220" s="272"/>
      <c r="J220" s="268"/>
      <c r="K220" s="268"/>
      <c r="L220" s="273"/>
      <c r="M220" s="274"/>
      <c r="N220" s="275"/>
      <c r="O220" s="275"/>
      <c r="P220" s="275"/>
      <c r="Q220" s="275"/>
      <c r="R220" s="275"/>
      <c r="S220" s="275"/>
      <c r="T220" s="276"/>
      <c r="AT220" s="277" t="s">
        <v>162</v>
      </c>
      <c r="AU220" s="277" t="s">
        <v>85</v>
      </c>
      <c r="AV220" s="14" t="s">
        <v>170</v>
      </c>
      <c r="AW220" s="14" t="s">
        <v>36</v>
      </c>
      <c r="AX220" s="14" t="s">
        <v>76</v>
      </c>
      <c r="AY220" s="277" t="s">
        <v>154</v>
      </c>
    </row>
    <row r="221" s="13" customFormat="1">
      <c r="B221" s="256"/>
      <c r="C221" s="257"/>
      <c r="D221" s="236" t="s">
        <v>162</v>
      </c>
      <c r="E221" s="258" t="s">
        <v>21</v>
      </c>
      <c r="F221" s="259" t="s">
        <v>166</v>
      </c>
      <c r="G221" s="257"/>
      <c r="H221" s="260">
        <v>7.0419999999999998</v>
      </c>
      <c r="I221" s="261"/>
      <c r="J221" s="257"/>
      <c r="K221" s="257"/>
      <c r="L221" s="262"/>
      <c r="M221" s="263"/>
      <c r="N221" s="264"/>
      <c r="O221" s="264"/>
      <c r="P221" s="264"/>
      <c r="Q221" s="264"/>
      <c r="R221" s="264"/>
      <c r="S221" s="264"/>
      <c r="T221" s="265"/>
      <c r="AT221" s="266" t="s">
        <v>162</v>
      </c>
      <c r="AU221" s="266" t="s">
        <v>85</v>
      </c>
      <c r="AV221" s="13" t="s">
        <v>160</v>
      </c>
      <c r="AW221" s="13" t="s">
        <v>36</v>
      </c>
      <c r="AX221" s="13" t="s">
        <v>38</v>
      </c>
      <c r="AY221" s="266" t="s">
        <v>154</v>
      </c>
    </row>
    <row r="222" s="1" customFormat="1" ht="25.5" customHeight="1">
      <c r="B222" s="47"/>
      <c r="C222" s="222" t="s">
        <v>307</v>
      </c>
      <c r="D222" s="222" t="s">
        <v>156</v>
      </c>
      <c r="E222" s="223" t="s">
        <v>308</v>
      </c>
      <c r="F222" s="224" t="s">
        <v>309</v>
      </c>
      <c r="G222" s="225" t="s">
        <v>159</v>
      </c>
      <c r="H222" s="226">
        <v>7.0419999999999998</v>
      </c>
      <c r="I222" s="227"/>
      <c r="J222" s="228">
        <f>ROUND(I222*H222,2)</f>
        <v>0</v>
      </c>
      <c r="K222" s="224" t="s">
        <v>21</v>
      </c>
      <c r="L222" s="73"/>
      <c r="M222" s="229" t="s">
        <v>21</v>
      </c>
      <c r="N222" s="230" t="s">
        <v>47</v>
      </c>
      <c r="O222" s="48"/>
      <c r="P222" s="231">
        <f>O222*H222</f>
        <v>0</v>
      </c>
      <c r="Q222" s="231">
        <v>0.01575</v>
      </c>
      <c r="R222" s="231">
        <f>Q222*H222</f>
        <v>0.1109115</v>
      </c>
      <c r="S222" s="231">
        <v>0</v>
      </c>
      <c r="T222" s="232">
        <f>S222*H222</f>
        <v>0</v>
      </c>
      <c r="AR222" s="24" t="s">
        <v>160</v>
      </c>
      <c r="AT222" s="24" t="s">
        <v>156</v>
      </c>
      <c r="AU222" s="24" t="s">
        <v>85</v>
      </c>
      <c r="AY222" s="24" t="s">
        <v>154</v>
      </c>
      <c r="BE222" s="233">
        <f>IF(N222="základní",J222,0)</f>
        <v>0</v>
      </c>
      <c r="BF222" s="233">
        <f>IF(N222="snížená",J222,0)</f>
        <v>0</v>
      </c>
      <c r="BG222" s="233">
        <f>IF(N222="zákl. přenesená",J222,0)</f>
        <v>0</v>
      </c>
      <c r="BH222" s="233">
        <f>IF(N222="sníž. přenesená",J222,0)</f>
        <v>0</v>
      </c>
      <c r="BI222" s="233">
        <f>IF(N222="nulová",J222,0)</f>
        <v>0</v>
      </c>
      <c r="BJ222" s="24" t="s">
        <v>38</v>
      </c>
      <c r="BK222" s="233">
        <f>ROUND(I222*H222,2)</f>
        <v>0</v>
      </c>
      <c r="BL222" s="24" t="s">
        <v>160</v>
      </c>
      <c r="BM222" s="24" t="s">
        <v>310</v>
      </c>
    </row>
    <row r="223" s="11" customFormat="1">
      <c r="B223" s="234"/>
      <c r="C223" s="235"/>
      <c r="D223" s="236" t="s">
        <v>162</v>
      </c>
      <c r="E223" s="237" t="s">
        <v>21</v>
      </c>
      <c r="F223" s="238" t="s">
        <v>303</v>
      </c>
      <c r="G223" s="235"/>
      <c r="H223" s="237" t="s">
        <v>21</v>
      </c>
      <c r="I223" s="239"/>
      <c r="J223" s="235"/>
      <c r="K223" s="235"/>
      <c r="L223" s="240"/>
      <c r="M223" s="241"/>
      <c r="N223" s="242"/>
      <c r="O223" s="242"/>
      <c r="P223" s="242"/>
      <c r="Q223" s="242"/>
      <c r="R223" s="242"/>
      <c r="S223" s="242"/>
      <c r="T223" s="243"/>
      <c r="AT223" s="244" t="s">
        <v>162</v>
      </c>
      <c r="AU223" s="244" t="s">
        <v>85</v>
      </c>
      <c r="AV223" s="11" t="s">
        <v>38</v>
      </c>
      <c r="AW223" s="11" t="s">
        <v>36</v>
      </c>
      <c r="AX223" s="11" t="s">
        <v>76</v>
      </c>
      <c r="AY223" s="244" t="s">
        <v>154</v>
      </c>
    </row>
    <row r="224" s="11" customFormat="1">
      <c r="B224" s="234"/>
      <c r="C224" s="235"/>
      <c r="D224" s="236" t="s">
        <v>162</v>
      </c>
      <c r="E224" s="237" t="s">
        <v>21</v>
      </c>
      <c r="F224" s="238" t="s">
        <v>304</v>
      </c>
      <c r="G224" s="235"/>
      <c r="H224" s="237" t="s">
        <v>21</v>
      </c>
      <c r="I224" s="239"/>
      <c r="J224" s="235"/>
      <c r="K224" s="235"/>
      <c r="L224" s="240"/>
      <c r="M224" s="241"/>
      <c r="N224" s="242"/>
      <c r="O224" s="242"/>
      <c r="P224" s="242"/>
      <c r="Q224" s="242"/>
      <c r="R224" s="242"/>
      <c r="S224" s="242"/>
      <c r="T224" s="243"/>
      <c r="AT224" s="244" t="s">
        <v>162</v>
      </c>
      <c r="AU224" s="244" t="s">
        <v>85</v>
      </c>
      <c r="AV224" s="11" t="s">
        <v>38</v>
      </c>
      <c r="AW224" s="11" t="s">
        <v>36</v>
      </c>
      <c r="AX224" s="11" t="s">
        <v>76</v>
      </c>
      <c r="AY224" s="244" t="s">
        <v>154</v>
      </c>
    </row>
    <row r="225" s="12" customFormat="1">
      <c r="B225" s="245"/>
      <c r="C225" s="246"/>
      <c r="D225" s="236" t="s">
        <v>162</v>
      </c>
      <c r="E225" s="247" t="s">
        <v>21</v>
      </c>
      <c r="F225" s="248" t="s">
        <v>305</v>
      </c>
      <c r="G225" s="246"/>
      <c r="H225" s="249">
        <v>7.0419999999999998</v>
      </c>
      <c r="I225" s="250"/>
      <c r="J225" s="246"/>
      <c r="K225" s="246"/>
      <c r="L225" s="251"/>
      <c r="M225" s="252"/>
      <c r="N225" s="253"/>
      <c r="O225" s="253"/>
      <c r="P225" s="253"/>
      <c r="Q225" s="253"/>
      <c r="R225" s="253"/>
      <c r="S225" s="253"/>
      <c r="T225" s="254"/>
      <c r="AT225" s="255" t="s">
        <v>162</v>
      </c>
      <c r="AU225" s="255" t="s">
        <v>85</v>
      </c>
      <c r="AV225" s="12" t="s">
        <v>85</v>
      </c>
      <c r="AW225" s="12" t="s">
        <v>36</v>
      </c>
      <c r="AX225" s="12" t="s">
        <v>76</v>
      </c>
      <c r="AY225" s="255" t="s">
        <v>154</v>
      </c>
    </row>
    <row r="226" s="14" customFormat="1">
      <c r="B226" s="267"/>
      <c r="C226" s="268"/>
      <c r="D226" s="236" t="s">
        <v>162</v>
      </c>
      <c r="E226" s="269" t="s">
        <v>21</v>
      </c>
      <c r="F226" s="270" t="s">
        <v>306</v>
      </c>
      <c r="G226" s="268"/>
      <c r="H226" s="271">
        <v>7.0419999999999998</v>
      </c>
      <c r="I226" s="272"/>
      <c r="J226" s="268"/>
      <c r="K226" s="268"/>
      <c r="L226" s="273"/>
      <c r="M226" s="274"/>
      <c r="N226" s="275"/>
      <c r="O226" s="275"/>
      <c r="P226" s="275"/>
      <c r="Q226" s="275"/>
      <c r="R226" s="275"/>
      <c r="S226" s="275"/>
      <c r="T226" s="276"/>
      <c r="AT226" s="277" t="s">
        <v>162</v>
      </c>
      <c r="AU226" s="277" t="s">
        <v>85</v>
      </c>
      <c r="AV226" s="14" t="s">
        <v>170</v>
      </c>
      <c r="AW226" s="14" t="s">
        <v>36</v>
      </c>
      <c r="AX226" s="14" t="s">
        <v>76</v>
      </c>
      <c r="AY226" s="277" t="s">
        <v>154</v>
      </c>
    </row>
    <row r="227" s="13" customFormat="1">
      <c r="B227" s="256"/>
      <c r="C227" s="257"/>
      <c r="D227" s="236" t="s">
        <v>162</v>
      </c>
      <c r="E227" s="258" t="s">
        <v>21</v>
      </c>
      <c r="F227" s="259" t="s">
        <v>166</v>
      </c>
      <c r="G227" s="257"/>
      <c r="H227" s="260">
        <v>7.0419999999999998</v>
      </c>
      <c r="I227" s="261"/>
      <c r="J227" s="257"/>
      <c r="K227" s="257"/>
      <c r="L227" s="262"/>
      <c r="M227" s="263"/>
      <c r="N227" s="264"/>
      <c r="O227" s="264"/>
      <c r="P227" s="264"/>
      <c r="Q227" s="264"/>
      <c r="R227" s="264"/>
      <c r="S227" s="264"/>
      <c r="T227" s="265"/>
      <c r="AT227" s="266" t="s">
        <v>162</v>
      </c>
      <c r="AU227" s="266" t="s">
        <v>85</v>
      </c>
      <c r="AV227" s="13" t="s">
        <v>160</v>
      </c>
      <c r="AW227" s="13" t="s">
        <v>36</v>
      </c>
      <c r="AX227" s="13" t="s">
        <v>38</v>
      </c>
      <c r="AY227" s="266" t="s">
        <v>154</v>
      </c>
    </row>
    <row r="228" s="1" customFormat="1" ht="16.5" customHeight="1">
      <c r="B228" s="47"/>
      <c r="C228" s="222" t="s">
        <v>311</v>
      </c>
      <c r="D228" s="222" t="s">
        <v>156</v>
      </c>
      <c r="E228" s="223" t="s">
        <v>312</v>
      </c>
      <c r="F228" s="224" t="s">
        <v>313</v>
      </c>
      <c r="G228" s="225" t="s">
        <v>159</v>
      </c>
      <c r="H228" s="226">
        <v>31.652000000000001</v>
      </c>
      <c r="I228" s="227"/>
      <c r="J228" s="228">
        <f>ROUND(I228*H228,2)</f>
        <v>0</v>
      </c>
      <c r="K228" s="224" t="s">
        <v>21</v>
      </c>
      <c r="L228" s="73"/>
      <c r="M228" s="229" t="s">
        <v>21</v>
      </c>
      <c r="N228" s="230" t="s">
        <v>47</v>
      </c>
      <c r="O228" s="48"/>
      <c r="P228" s="231">
        <f>O228*H228</f>
        <v>0</v>
      </c>
      <c r="Q228" s="231">
        <v>0.0054599999999999996</v>
      </c>
      <c r="R228" s="231">
        <f>Q228*H228</f>
        <v>0.17281991999999999</v>
      </c>
      <c r="S228" s="231">
        <v>0</v>
      </c>
      <c r="T228" s="232">
        <f>S228*H228</f>
        <v>0</v>
      </c>
      <c r="AR228" s="24" t="s">
        <v>160</v>
      </c>
      <c r="AT228" s="24" t="s">
        <v>156</v>
      </c>
      <c r="AU228" s="24" t="s">
        <v>85</v>
      </c>
      <c r="AY228" s="24" t="s">
        <v>154</v>
      </c>
      <c r="BE228" s="233">
        <f>IF(N228="základní",J228,0)</f>
        <v>0</v>
      </c>
      <c r="BF228" s="233">
        <f>IF(N228="snížená",J228,0)</f>
        <v>0</v>
      </c>
      <c r="BG228" s="233">
        <f>IF(N228="zákl. přenesená",J228,0)</f>
        <v>0</v>
      </c>
      <c r="BH228" s="233">
        <f>IF(N228="sníž. přenesená",J228,0)</f>
        <v>0</v>
      </c>
      <c r="BI228" s="233">
        <f>IF(N228="nulová",J228,0)</f>
        <v>0</v>
      </c>
      <c r="BJ228" s="24" t="s">
        <v>38</v>
      </c>
      <c r="BK228" s="233">
        <f>ROUND(I228*H228,2)</f>
        <v>0</v>
      </c>
      <c r="BL228" s="24" t="s">
        <v>160</v>
      </c>
      <c r="BM228" s="24" t="s">
        <v>314</v>
      </c>
    </row>
    <row r="229" s="11" customFormat="1">
      <c r="B229" s="234"/>
      <c r="C229" s="235"/>
      <c r="D229" s="236" t="s">
        <v>162</v>
      </c>
      <c r="E229" s="237" t="s">
        <v>21</v>
      </c>
      <c r="F229" s="238" t="s">
        <v>303</v>
      </c>
      <c r="G229" s="235"/>
      <c r="H229" s="237" t="s">
        <v>21</v>
      </c>
      <c r="I229" s="239"/>
      <c r="J229" s="235"/>
      <c r="K229" s="235"/>
      <c r="L229" s="240"/>
      <c r="M229" s="241"/>
      <c r="N229" s="242"/>
      <c r="O229" s="242"/>
      <c r="P229" s="242"/>
      <c r="Q229" s="242"/>
      <c r="R229" s="242"/>
      <c r="S229" s="242"/>
      <c r="T229" s="243"/>
      <c r="AT229" s="244" t="s">
        <v>162</v>
      </c>
      <c r="AU229" s="244" t="s">
        <v>85</v>
      </c>
      <c r="AV229" s="11" t="s">
        <v>38</v>
      </c>
      <c r="AW229" s="11" t="s">
        <v>36</v>
      </c>
      <c r="AX229" s="11" t="s">
        <v>76</v>
      </c>
      <c r="AY229" s="244" t="s">
        <v>154</v>
      </c>
    </row>
    <row r="230" s="11" customFormat="1">
      <c r="B230" s="234"/>
      <c r="C230" s="235"/>
      <c r="D230" s="236" t="s">
        <v>162</v>
      </c>
      <c r="E230" s="237" t="s">
        <v>21</v>
      </c>
      <c r="F230" s="238" t="s">
        <v>277</v>
      </c>
      <c r="G230" s="235"/>
      <c r="H230" s="237" t="s">
        <v>21</v>
      </c>
      <c r="I230" s="239"/>
      <c r="J230" s="235"/>
      <c r="K230" s="235"/>
      <c r="L230" s="240"/>
      <c r="M230" s="241"/>
      <c r="N230" s="242"/>
      <c r="O230" s="242"/>
      <c r="P230" s="242"/>
      <c r="Q230" s="242"/>
      <c r="R230" s="242"/>
      <c r="S230" s="242"/>
      <c r="T230" s="243"/>
      <c r="AT230" s="244" t="s">
        <v>162</v>
      </c>
      <c r="AU230" s="244" t="s">
        <v>85</v>
      </c>
      <c r="AV230" s="11" t="s">
        <v>38</v>
      </c>
      <c r="AW230" s="11" t="s">
        <v>36</v>
      </c>
      <c r="AX230" s="11" t="s">
        <v>76</v>
      </c>
      <c r="AY230" s="244" t="s">
        <v>154</v>
      </c>
    </row>
    <row r="231" s="11" customFormat="1">
      <c r="B231" s="234"/>
      <c r="C231" s="235"/>
      <c r="D231" s="236" t="s">
        <v>162</v>
      </c>
      <c r="E231" s="237" t="s">
        <v>21</v>
      </c>
      <c r="F231" s="238" t="s">
        <v>315</v>
      </c>
      <c r="G231" s="235"/>
      <c r="H231" s="237" t="s">
        <v>21</v>
      </c>
      <c r="I231" s="239"/>
      <c r="J231" s="235"/>
      <c r="K231" s="235"/>
      <c r="L231" s="240"/>
      <c r="M231" s="241"/>
      <c r="N231" s="242"/>
      <c r="O231" s="242"/>
      <c r="P231" s="242"/>
      <c r="Q231" s="242"/>
      <c r="R231" s="242"/>
      <c r="S231" s="242"/>
      <c r="T231" s="243"/>
      <c r="AT231" s="244" t="s">
        <v>162</v>
      </c>
      <c r="AU231" s="244" t="s">
        <v>85</v>
      </c>
      <c r="AV231" s="11" t="s">
        <v>38</v>
      </c>
      <c r="AW231" s="11" t="s">
        <v>36</v>
      </c>
      <c r="AX231" s="11" t="s">
        <v>76</v>
      </c>
      <c r="AY231" s="244" t="s">
        <v>154</v>
      </c>
    </row>
    <row r="232" s="11" customFormat="1">
      <c r="B232" s="234"/>
      <c r="C232" s="235"/>
      <c r="D232" s="236" t="s">
        <v>162</v>
      </c>
      <c r="E232" s="237" t="s">
        <v>21</v>
      </c>
      <c r="F232" s="238" t="s">
        <v>316</v>
      </c>
      <c r="G232" s="235"/>
      <c r="H232" s="237" t="s">
        <v>21</v>
      </c>
      <c r="I232" s="239"/>
      <c r="J232" s="235"/>
      <c r="K232" s="235"/>
      <c r="L232" s="240"/>
      <c r="M232" s="241"/>
      <c r="N232" s="242"/>
      <c r="O232" s="242"/>
      <c r="P232" s="242"/>
      <c r="Q232" s="242"/>
      <c r="R232" s="242"/>
      <c r="S232" s="242"/>
      <c r="T232" s="243"/>
      <c r="AT232" s="244" t="s">
        <v>162</v>
      </c>
      <c r="AU232" s="244" t="s">
        <v>85</v>
      </c>
      <c r="AV232" s="11" t="s">
        <v>38</v>
      </c>
      <c r="AW232" s="11" t="s">
        <v>36</v>
      </c>
      <c r="AX232" s="11" t="s">
        <v>76</v>
      </c>
      <c r="AY232" s="244" t="s">
        <v>154</v>
      </c>
    </row>
    <row r="233" s="11" customFormat="1">
      <c r="B233" s="234"/>
      <c r="C233" s="235"/>
      <c r="D233" s="236" t="s">
        <v>162</v>
      </c>
      <c r="E233" s="237" t="s">
        <v>21</v>
      </c>
      <c r="F233" s="238" t="s">
        <v>317</v>
      </c>
      <c r="G233" s="235"/>
      <c r="H233" s="237" t="s">
        <v>21</v>
      </c>
      <c r="I233" s="239"/>
      <c r="J233" s="235"/>
      <c r="K233" s="235"/>
      <c r="L233" s="240"/>
      <c r="M233" s="241"/>
      <c r="N233" s="242"/>
      <c r="O233" s="242"/>
      <c r="P233" s="242"/>
      <c r="Q233" s="242"/>
      <c r="R233" s="242"/>
      <c r="S233" s="242"/>
      <c r="T233" s="243"/>
      <c r="AT233" s="244" t="s">
        <v>162</v>
      </c>
      <c r="AU233" s="244" t="s">
        <v>85</v>
      </c>
      <c r="AV233" s="11" t="s">
        <v>38</v>
      </c>
      <c r="AW233" s="11" t="s">
        <v>36</v>
      </c>
      <c r="AX233" s="11" t="s">
        <v>76</v>
      </c>
      <c r="AY233" s="244" t="s">
        <v>154</v>
      </c>
    </row>
    <row r="234" s="12" customFormat="1">
      <c r="B234" s="245"/>
      <c r="C234" s="246"/>
      <c r="D234" s="236" t="s">
        <v>162</v>
      </c>
      <c r="E234" s="247" t="s">
        <v>21</v>
      </c>
      <c r="F234" s="248" t="s">
        <v>318</v>
      </c>
      <c r="G234" s="246"/>
      <c r="H234" s="249">
        <v>1</v>
      </c>
      <c r="I234" s="250"/>
      <c r="J234" s="246"/>
      <c r="K234" s="246"/>
      <c r="L234" s="251"/>
      <c r="M234" s="252"/>
      <c r="N234" s="253"/>
      <c r="O234" s="253"/>
      <c r="P234" s="253"/>
      <c r="Q234" s="253"/>
      <c r="R234" s="253"/>
      <c r="S234" s="253"/>
      <c r="T234" s="254"/>
      <c r="AT234" s="255" t="s">
        <v>162</v>
      </c>
      <c r="AU234" s="255" t="s">
        <v>85</v>
      </c>
      <c r="AV234" s="12" t="s">
        <v>85</v>
      </c>
      <c r="AW234" s="12" t="s">
        <v>36</v>
      </c>
      <c r="AX234" s="12" t="s">
        <v>76</v>
      </c>
      <c r="AY234" s="255" t="s">
        <v>154</v>
      </c>
    </row>
    <row r="235" s="12" customFormat="1">
      <c r="B235" s="245"/>
      <c r="C235" s="246"/>
      <c r="D235" s="236" t="s">
        <v>162</v>
      </c>
      <c r="E235" s="247" t="s">
        <v>21</v>
      </c>
      <c r="F235" s="248" t="s">
        <v>319</v>
      </c>
      <c r="G235" s="246"/>
      <c r="H235" s="249">
        <v>0.51000000000000001</v>
      </c>
      <c r="I235" s="250"/>
      <c r="J235" s="246"/>
      <c r="K235" s="246"/>
      <c r="L235" s="251"/>
      <c r="M235" s="252"/>
      <c r="N235" s="253"/>
      <c r="O235" s="253"/>
      <c r="P235" s="253"/>
      <c r="Q235" s="253"/>
      <c r="R235" s="253"/>
      <c r="S235" s="253"/>
      <c r="T235" s="254"/>
      <c r="AT235" s="255" t="s">
        <v>162</v>
      </c>
      <c r="AU235" s="255" t="s">
        <v>85</v>
      </c>
      <c r="AV235" s="12" t="s">
        <v>85</v>
      </c>
      <c r="AW235" s="12" t="s">
        <v>36</v>
      </c>
      <c r="AX235" s="12" t="s">
        <v>76</v>
      </c>
      <c r="AY235" s="255" t="s">
        <v>154</v>
      </c>
    </row>
    <row r="236" s="12" customFormat="1">
      <c r="B236" s="245"/>
      <c r="C236" s="246"/>
      <c r="D236" s="236" t="s">
        <v>162</v>
      </c>
      <c r="E236" s="247" t="s">
        <v>21</v>
      </c>
      <c r="F236" s="248" t="s">
        <v>320</v>
      </c>
      <c r="G236" s="246"/>
      <c r="H236" s="249">
        <v>5.0999999999999996</v>
      </c>
      <c r="I236" s="250"/>
      <c r="J236" s="246"/>
      <c r="K236" s="246"/>
      <c r="L236" s="251"/>
      <c r="M236" s="252"/>
      <c r="N236" s="253"/>
      <c r="O236" s="253"/>
      <c r="P236" s="253"/>
      <c r="Q236" s="253"/>
      <c r="R236" s="253"/>
      <c r="S236" s="253"/>
      <c r="T236" s="254"/>
      <c r="AT236" s="255" t="s">
        <v>162</v>
      </c>
      <c r="AU236" s="255" t="s">
        <v>85</v>
      </c>
      <c r="AV236" s="12" t="s">
        <v>85</v>
      </c>
      <c r="AW236" s="12" t="s">
        <v>36</v>
      </c>
      <c r="AX236" s="12" t="s">
        <v>76</v>
      </c>
      <c r="AY236" s="255" t="s">
        <v>154</v>
      </c>
    </row>
    <row r="237" s="12" customFormat="1">
      <c r="B237" s="245"/>
      <c r="C237" s="246"/>
      <c r="D237" s="236" t="s">
        <v>162</v>
      </c>
      <c r="E237" s="247" t="s">
        <v>21</v>
      </c>
      <c r="F237" s="248" t="s">
        <v>321</v>
      </c>
      <c r="G237" s="246"/>
      <c r="H237" s="249">
        <v>4.2329999999999997</v>
      </c>
      <c r="I237" s="250"/>
      <c r="J237" s="246"/>
      <c r="K237" s="246"/>
      <c r="L237" s="251"/>
      <c r="M237" s="252"/>
      <c r="N237" s="253"/>
      <c r="O237" s="253"/>
      <c r="P237" s="253"/>
      <c r="Q237" s="253"/>
      <c r="R237" s="253"/>
      <c r="S237" s="253"/>
      <c r="T237" s="254"/>
      <c r="AT237" s="255" t="s">
        <v>162</v>
      </c>
      <c r="AU237" s="255" t="s">
        <v>85</v>
      </c>
      <c r="AV237" s="12" t="s">
        <v>85</v>
      </c>
      <c r="AW237" s="12" t="s">
        <v>36</v>
      </c>
      <c r="AX237" s="12" t="s">
        <v>76</v>
      </c>
      <c r="AY237" s="255" t="s">
        <v>154</v>
      </c>
    </row>
    <row r="238" s="12" customFormat="1">
      <c r="B238" s="245"/>
      <c r="C238" s="246"/>
      <c r="D238" s="236" t="s">
        <v>162</v>
      </c>
      <c r="E238" s="247" t="s">
        <v>21</v>
      </c>
      <c r="F238" s="248" t="s">
        <v>322</v>
      </c>
      <c r="G238" s="246"/>
      <c r="H238" s="249">
        <v>4.6920000000000002</v>
      </c>
      <c r="I238" s="250"/>
      <c r="J238" s="246"/>
      <c r="K238" s="246"/>
      <c r="L238" s="251"/>
      <c r="M238" s="252"/>
      <c r="N238" s="253"/>
      <c r="O238" s="253"/>
      <c r="P238" s="253"/>
      <c r="Q238" s="253"/>
      <c r="R238" s="253"/>
      <c r="S238" s="253"/>
      <c r="T238" s="254"/>
      <c r="AT238" s="255" t="s">
        <v>162</v>
      </c>
      <c r="AU238" s="255" t="s">
        <v>85</v>
      </c>
      <c r="AV238" s="12" t="s">
        <v>85</v>
      </c>
      <c r="AW238" s="12" t="s">
        <v>36</v>
      </c>
      <c r="AX238" s="12" t="s">
        <v>76</v>
      </c>
      <c r="AY238" s="255" t="s">
        <v>154</v>
      </c>
    </row>
    <row r="239" s="12" customFormat="1">
      <c r="B239" s="245"/>
      <c r="C239" s="246"/>
      <c r="D239" s="236" t="s">
        <v>162</v>
      </c>
      <c r="E239" s="247" t="s">
        <v>21</v>
      </c>
      <c r="F239" s="248" t="s">
        <v>323</v>
      </c>
      <c r="G239" s="246"/>
      <c r="H239" s="249">
        <v>1.1830000000000001</v>
      </c>
      <c r="I239" s="250"/>
      <c r="J239" s="246"/>
      <c r="K239" s="246"/>
      <c r="L239" s="251"/>
      <c r="M239" s="252"/>
      <c r="N239" s="253"/>
      <c r="O239" s="253"/>
      <c r="P239" s="253"/>
      <c r="Q239" s="253"/>
      <c r="R239" s="253"/>
      <c r="S239" s="253"/>
      <c r="T239" s="254"/>
      <c r="AT239" s="255" t="s">
        <v>162</v>
      </c>
      <c r="AU239" s="255" t="s">
        <v>85</v>
      </c>
      <c r="AV239" s="12" t="s">
        <v>85</v>
      </c>
      <c r="AW239" s="12" t="s">
        <v>36</v>
      </c>
      <c r="AX239" s="12" t="s">
        <v>76</v>
      </c>
      <c r="AY239" s="255" t="s">
        <v>154</v>
      </c>
    </row>
    <row r="240" s="12" customFormat="1">
      <c r="B240" s="245"/>
      <c r="C240" s="246"/>
      <c r="D240" s="236" t="s">
        <v>162</v>
      </c>
      <c r="E240" s="247" t="s">
        <v>21</v>
      </c>
      <c r="F240" s="248" t="s">
        <v>324</v>
      </c>
      <c r="G240" s="246"/>
      <c r="H240" s="249">
        <v>2.7810000000000001</v>
      </c>
      <c r="I240" s="250"/>
      <c r="J240" s="246"/>
      <c r="K240" s="246"/>
      <c r="L240" s="251"/>
      <c r="M240" s="252"/>
      <c r="N240" s="253"/>
      <c r="O240" s="253"/>
      <c r="P240" s="253"/>
      <c r="Q240" s="253"/>
      <c r="R240" s="253"/>
      <c r="S240" s="253"/>
      <c r="T240" s="254"/>
      <c r="AT240" s="255" t="s">
        <v>162</v>
      </c>
      <c r="AU240" s="255" t="s">
        <v>85</v>
      </c>
      <c r="AV240" s="12" t="s">
        <v>85</v>
      </c>
      <c r="AW240" s="12" t="s">
        <v>36</v>
      </c>
      <c r="AX240" s="12" t="s">
        <v>76</v>
      </c>
      <c r="AY240" s="255" t="s">
        <v>154</v>
      </c>
    </row>
    <row r="241" s="12" customFormat="1">
      <c r="B241" s="245"/>
      <c r="C241" s="246"/>
      <c r="D241" s="236" t="s">
        <v>162</v>
      </c>
      <c r="E241" s="247" t="s">
        <v>21</v>
      </c>
      <c r="F241" s="248" t="s">
        <v>325</v>
      </c>
      <c r="G241" s="246"/>
      <c r="H241" s="249">
        <v>2.0830000000000002</v>
      </c>
      <c r="I241" s="250"/>
      <c r="J241" s="246"/>
      <c r="K241" s="246"/>
      <c r="L241" s="251"/>
      <c r="M241" s="252"/>
      <c r="N241" s="253"/>
      <c r="O241" s="253"/>
      <c r="P241" s="253"/>
      <c r="Q241" s="253"/>
      <c r="R241" s="253"/>
      <c r="S241" s="253"/>
      <c r="T241" s="254"/>
      <c r="AT241" s="255" t="s">
        <v>162</v>
      </c>
      <c r="AU241" s="255" t="s">
        <v>85</v>
      </c>
      <c r="AV241" s="12" t="s">
        <v>85</v>
      </c>
      <c r="AW241" s="12" t="s">
        <v>36</v>
      </c>
      <c r="AX241" s="12" t="s">
        <v>76</v>
      </c>
      <c r="AY241" s="255" t="s">
        <v>154</v>
      </c>
    </row>
    <row r="242" s="14" customFormat="1">
      <c r="B242" s="267"/>
      <c r="C242" s="268"/>
      <c r="D242" s="236" t="s">
        <v>162</v>
      </c>
      <c r="E242" s="269" t="s">
        <v>21</v>
      </c>
      <c r="F242" s="270" t="s">
        <v>326</v>
      </c>
      <c r="G242" s="268"/>
      <c r="H242" s="271">
        <v>21.582000000000001</v>
      </c>
      <c r="I242" s="272"/>
      <c r="J242" s="268"/>
      <c r="K242" s="268"/>
      <c r="L242" s="273"/>
      <c r="M242" s="274"/>
      <c r="N242" s="275"/>
      <c r="O242" s="275"/>
      <c r="P242" s="275"/>
      <c r="Q242" s="275"/>
      <c r="R242" s="275"/>
      <c r="S242" s="275"/>
      <c r="T242" s="276"/>
      <c r="AT242" s="277" t="s">
        <v>162</v>
      </c>
      <c r="AU242" s="277" t="s">
        <v>85</v>
      </c>
      <c r="AV242" s="14" t="s">
        <v>170</v>
      </c>
      <c r="AW242" s="14" t="s">
        <v>36</v>
      </c>
      <c r="AX242" s="14" t="s">
        <v>76</v>
      </c>
      <c r="AY242" s="277" t="s">
        <v>154</v>
      </c>
    </row>
    <row r="243" s="12" customFormat="1">
      <c r="B243" s="245"/>
      <c r="C243" s="246"/>
      <c r="D243" s="236" t="s">
        <v>162</v>
      </c>
      <c r="E243" s="247" t="s">
        <v>21</v>
      </c>
      <c r="F243" s="248" t="s">
        <v>327</v>
      </c>
      <c r="G243" s="246"/>
      <c r="H243" s="249">
        <v>5.508</v>
      </c>
      <c r="I243" s="250"/>
      <c r="J243" s="246"/>
      <c r="K243" s="246"/>
      <c r="L243" s="251"/>
      <c r="M243" s="252"/>
      <c r="N243" s="253"/>
      <c r="O243" s="253"/>
      <c r="P243" s="253"/>
      <c r="Q243" s="253"/>
      <c r="R243" s="253"/>
      <c r="S243" s="253"/>
      <c r="T243" s="254"/>
      <c r="AT243" s="255" t="s">
        <v>162</v>
      </c>
      <c r="AU243" s="255" t="s">
        <v>85</v>
      </c>
      <c r="AV243" s="12" t="s">
        <v>85</v>
      </c>
      <c r="AW243" s="12" t="s">
        <v>36</v>
      </c>
      <c r="AX243" s="12" t="s">
        <v>76</v>
      </c>
      <c r="AY243" s="255" t="s">
        <v>154</v>
      </c>
    </row>
    <row r="244" s="12" customFormat="1">
      <c r="B244" s="245"/>
      <c r="C244" s="246"/>
      <c r="D244" s="236" t="s">
        <v>162</v>
      </c>
      <c r="E244" s="247" t="s">
        <v>21</v>
      </c>
      <c r="F244" s="248" t="s">
        <v>328</v>
      </c>
      <c r="G244" s="246"/>
      <c r="H244" s="249">
        <v>1.5129999999999999</v>
      </c>
      <c r="I244" s="250"/>
      <c r="J244" s="246"/>
      <c r="K244" s="246"/>
      <c r="L244" s="251"/>
      <c r="M244" s="252"/>
      <c r="N244" s="253"/>
      <c r="O244" s="253"/>
      <c r="P244" s="253"/>
      <c r="Q244" s="253"/>
      <c r="R244" s="253"/>
      <c r="S244" s="253"/>
      <c r="T244" s="254"/>
      <c r="AT244" s="255" t="s">
        <v>162</v>
      </c>
      <c r="AU244" s="255" t="s">
        <v>85</v>
      </c>
      <c r="AV244" s="12" t="s">
        <v>85</v>
      </c>
      <c r="AW244" s="12" t="s">
        <v>36</v>
      </c>
      <c r="AX244" s="12" t="s">
        <v>76</v>
      </c>
      <c r="AY244" s="255" t="s">
        <v>154</v>
      </c>
    </row>
    <row r="245" s="12" customFormat="1">
      <c r="B245" s="245"/>
      <c r="C245" s="246"/>
      <c r="D245" s="236" t="s">
        <v>162</v>
      </c>
      <c r="E245" s="247" t="s">
        <v>21</v>
      </c>
      <c r="F245" s="248" t="s">
        <v>329</v>
      </c>
      <c r="G245" s="246"/>
      <c r="H245" s="249">
        <v>1.482</v>
      </c>
      <c r="I245" s="250"/>
      <c r="J245" s="246"/>
      <c r="K245" s="246"/>
      <c r="L245" s="251"/>
      <c r="M245" s="252"/>
      <c r="N245" s="253"/>
      <c r="O245" s="253"/>
      <c r="P245" s="253"/>
      <c r="Q245" s="253"/>
      <c r="R245" s="253"/>
      <c r="S245" s="253"/>
      <c r="T245" s="254"/>
      <c r="AT245" s="255" t="s">
        <v>162</v>
      </c>
      <c r="AU245" s="255" t="s">
        <v>85</v>
      </c>
      <c r="AV245" s="12" t="s">
        <v>85</v>
      </c>
      <c r="AW245" s="12" t="s">
        <v>36</v>
      </c>
      <c r="AX245" s="12" t="s">
        <v>76</v>
      </c>
      <c r="AY245" s="255" t="s">
        <v>154</v>
      </c>
    </row>
    <row r="246" s="12" customFormat="1">
      <c r="B246" s="245"/>
      <c r="C246" s="246"/>
      <c r="D246" s="236" t="s">
        <v>162</v>
      </c>
      <c r="E246" s="247" t="s">
        <v>21</v>
      </c>
      <c r="F246" s="248" t="s">
        <v>330</v>
      </c>
      <c r="G246" s="246"/>
      <c r="H246" s="249">
        <v>1.567</v>
      </c>
      <c r="I246" s="250"/>
      <c r="J246" s="246"/>
      <c r="K246" s="246"/>
      <c r="L246" s="251"/>
      <c r="M246" s="252"/>
      <c r="N246" s="253"/>
      <c r="O246" s="253"/>
      <c r="P246" s="253"/>
      <c r="Q246" s="253"/>
      <c r="R246" s="253"/>
      <c r="S246" s="253"/>
      <c r="T246" s="254"/>
      <c r="AT246" s="255" t="s">
        <v>162</v>
      </c>
      <c r="AU246" s="255" t="s">
        <v>85</v>
      </c>
      <c r="AV246" s="12" t="s">
        <v>85</v>
      </c>
      <c r="AW246" s="12" t="s">
        <v>36</v>
      </c>
      <c r="AX246" s="12" t="s">
        <v>76</v>
      </c>
      <c r="AY246" s="255" t="s">
        <v>154</v>
      </c>
    </row>
    <row r="247" s="14" customFormat="1">
      <c r="B247" s="267"/>
      <c r="C247" s="268"/>
      <c r="D247" s="236" t="s">
        <v>162</v>
      </c>
      <c r="E247" s="269" t="s">
        <v>21</v>
      </c>
      <c r="F247" s="270" t="s">
        <v>331</v>
      </c>
      <c r="G247" s="268"/>
      <c r="H247" s="271">
        <v>10.07</v>
      </c>
      <c r="I247" s="272"/>
      <c r="J247" s="268"/>
      <c r="K247" s="268"/>
      <c r="L247" s="273"/>
      <c r="M247" s="274"/>
      <c r="N247" s="275"/>
      <c r="O247" s="275"/>
      <c r="P247" s="275"/>
      <c r="Q247" s="275"/>
      <c r="R247" s="275"/>
      <c r="S247" s="275"/>
      <c r="T247" s="276"/>
      <c r="AT247" s="277" t="s">
        <v>162</v>
      </c>
      <c r="AU247" s="277" t="s">
        <v>85</v>
      </c>
      <c r="AV247" s="14" t="s">
        <v>170</v>
      </c>
      <c r="AW247" s="14" t="s">
        <v>36</v>
      </c>
      <c r="AX247" s="14" t="s">
        <v>76</v>
      </c>
      <c r="AY247" s="277" t="s">
        <v>154</v>
      </c>
    </row>
    <row r="248" s="13" customFormat="1">
      <c r="B248" s="256"/>
      <c r="C248" s="257"/>
      <c r="D248" s="236" t="s">
        <v>162</v>
      </c>
      <c r="E248" s="258" t="s">
        <v>21</v>
      </c>
      <c r="F248" s="259" t="s">
        <v>166</v>
      </c>
      <c r="G248" s="257"/>
      <c r="H248" s="260">
        <v>31.652000000000001</v>
      </c>
      <c r="I248" s="261"/>
      <c r="J248" s="257"/>
      <c r="K248" s="257"/>
      <c r="L248" s="262"/>
      <c r="M248" s="263"/>
      <c r="N248" s="264"/>
      <c r="O248" s="264"/>
      <c r="P248" s="264"/>
      <c r="Q248" s="264"/>
      <c r="R248" s="264"/>
      <c r="S248" s="264"/>
      <c r="T248" s="265"/>
      <c r="AT248" s="266" t="s">
        <v>162</v>
      </c>
      <c r="AU248" s="266" t="s">
        <v>85</v>
      </c>
      <c r="AV248" s="13" t="s">
        <v>160</v>
      </c>
      <c r="AW248" s="13" t="s">
        <v>36</v>
      </c>
      <c r="AX248" s="13" t="s">
        <v>38</v>
      </c>
      <c r="AY248" s="266" t="s">
        <v>154</v>
      </c>
    </row>
    <row r="249" s="1" customFormat="1" ht="16.5" customHeight="1">
      <c r="B249" s="47"/>
      <c r="C249" s="222" t="s">
        <v>332</v>
      </c>
      <c r="D249" s="222" t="s">
        <v>156</v>
      </c>
      <c r="E249" s="223" t="s">
        <v>333</v>
      </c>
      <c r="F249" s="224" t="s">
        <v>334</v>
      </c>
      <c r="G249" s="225" t="s">
        <v>159</v>
      </c>
      <c r="H249" s="226">
        <v>253.21600000000001</v>
      </c>
      <c r="I249" s="227"/>
      <c r="J249" s="228">
        <f>ROUND(I249*H249,2)</f>
        <v>0</v>
      </c>
      <c r="K249" s="224" t="s">
        <v>21</v>
      </c>
      <c r="L249" s="73"/>
      <c r="M249" s="229" t="s">
        <v>21</v>
      </c>
      <c r="N249" s="230" t="s">
        <v>47</v>
      </c>
      <c r="O249" s="48"/>
      <c r="P249" s="231">
        <f>O249*H249</f>
        <v>0</v>
      </c>
      <c r="Q249" s="231">
        <v>0.0020999999999999999</v>
      </c>
      <c r="R249" s="231">
        <f>Q249*H249</f>
        <v>0.53175359999999994</v>
      </c>
      <c r="S249" s="231">
        <v>0</v>
      </c>
      <c r="T249" s="232">
        <f>S249*H249</f>
        <v>0</v>
      </c>
      <c r="AR249" s="24" t="s">
        <v>160</v>
      </c>
      <c r="AT249" s="24" t="s">
        <v>156</v>
      </c>
      <c r="AU249" s="24" t="s">
        <v>85</v>
      </c>
      <c r="AY249" s="24" t="s">
        <v>154</v>
      </c>
      <c r="BE249" s="233">
        <f>IF(N249="základní",J249,0)</f>
        <v>0</v>
      </c>
      <c r="BF249" s="233">
        <f>IF(N249="snížená",J249,0)</f>
        <v>0</v>
      </c>
      <c r="BG249" s="233">
        <f>IF(N249="zákl. přenesená",J249,0)</f>
        <v>0</v>
      </c>
      <c r="BH249" s="233">
        <f>IF(N249="sníž. přenesená",J249,0)</f>
        <v>0</v>
      </c>
      <c r="BI249" s="233">
        <f>IF(N249="nulová",J249,0)</f>
        <v>0</v>
      </c>
      <c r="BJ249" s="24" t="s">
        <v>38</v>
      </c>
      <c r="BK249" s="233">
        <f>ROUND(I249*H249,2)</f>
        <v>0</v>
      </c>
      <c r="BL249" s="24" t="s">
        <v>160</v>
      </c>
      <c r="BM249" s="24" t="s">
        <v>335</v>
      </c>
    </row>
    <row r="250" s="1" customFormat="1" ht="16.5" customHeight="1">
      <c r="B250" s="47"/>
      <c r="C250" s="222" t="s">
        <v>336</v>
      </c>
      <c r="D250" s="222" t="s">
        <v>156</v>
      </c>
      <c r="E250" s="223" t="s">
        <v>337</v>
      </c>
      <c r="F250" s="224" t="s">
        <v>338</v>
      </c>
      <c r="G250" s="225" t="s">
        <v>159</v>
      </c>
      <c r="H250" s="226">
        <v>1.385</v>
      </c>
      <c r="I250" s="227"/>
      <c r="J250" s="228">
        <f>ROUND(I250*H250,2)</f>
        <v>0</v>
      </c>
      <c r="K250" s="224" t="s">
        <v>21</v>
      </c>
      <c r="L250" s="73"/>
      <c r="M250" s="229" t="s">
        <v>21</v>
      </c>
      <c r="N250" s="230" t="s">
        <v>47</v>
      </c>
      <c r="O250" s="48"/>
      <c r="P250" s="231">
        <f>O250*H250</f>
        <v>0</v>
      </c>
      <c r="Q250" s="231">
        <v>0.041529999999999997</v>
      </c>
      <c r="R250" s="231">
        <f>Q250*H250</f>
        <v>0.057519049999999995</v>
      </c>
      <c r="S250" s="231">
        <v>0</v>
      </c>
      <c r="T250" s="232">
        <f>S250*H250</f>
        <v>0</v>
      </c>
      <c r="AR250" s="24" t="s">
        <v>160</v>
      </c>
      <c r="AT250" s="24" t="s">
        <v>156</v>
      </c>
      <c r="AU250" s="24" t="s">
        <v>85</v>
      </c>
      <c r="AY250" s="24" t="s">
        <v>154</v>
      </c>
      <c r="BE250" s="233">
        <f>IF(N250="základní",J250,0)</f>
        <v>0</v>
      </c>
      <c r="BF250" s="233">
        <f>IF(N250="snížená",J250,0)</f>
        <v>0</v>
      </c>
      <c r="BG250" s="233">
        <f>IF(N250="zákl. přenesená",J250,0)</f>
        <v>0</v>
      </c>
      <c r="BH250" s="233">
        <f>IF(N250="sníž. přenesená",J250,0)</f>
        <v>0</v>
      </c>
      <c r="BI250" s="233">
        <f>IF(N250="nulová",J250,0)</f>
        <v>0</v>
      </c>
      <c r="BJ250" s="24" t="s">
        <v>38</v>
      </c>
      <c r="BK250" s="233">
        <f>ROUND(I250*H250,2)</f>
        <v>0</v>
      </c>
      <c r="BL250" s="24" t="s">
        <v>160</v>
      </c>
      <c r="BM250" s="24" t="s">
        <v>339</v>
      </c>
    </row>
    <row r="251" s="11" customFormat="1">
      <c r="B251" s="234"/>
      <c r="C251" s="235"/>
      <c r="D251" s="236" t="s">
        <v>162</v>
      </c>
      <c r="E251" s="237" t="s">
        <v>21</v>
      </c>
      <c r="F251" s="238" t="s">
        <v>340</v>
      </c>
      <c r="G251" s="235"/>
      <c r="H251" s="237" t="s">
        <v>21</v>
      </c>
      <c r="I251" s="239"/>
      <c r="J251" s="235"/>
      <c r="K251" s="235"/>
      <c r="L251" s="240"/>
      <c r="M251" s="241"/>
      <c r="N251" s="242"/>
      <c r="O251" s="242"/>
      <c r="P251" s="242"/>
      <c r="Q251" s="242"/>
      <c r="R251" s="242"/>
      <c r="S251" s="242"/>
      <c r="T251" s="243"/>
      <c r="AT251" s="244" t="s">
        <v>162</v>
      </c>
      <c r="AU251" s="244" t="s">
        <v>85</v>
      </c>
      <c r="AV251" s="11" t="s">
        <v>38</v>
      </c>
      <c r="AW251" s="11" t="s">
        <v>36</v>
      </c>
      <c r="AX251" s="11" t="s">
        <v>76</v>
      </c>
      <c r="AY251" s="244" t="s">
        <v>154</v>
      </c>
    </row>
    <row r="252" s="11" customFormat="1">
      <c r="B252" s="234"/>
      <c r="C252" s="235"/>
      <c r="D252" s="236" t="s">
        <v>162</v>
      </c>
      <c r="E252" s="237" t="s">
        <v>21</v>
      </c>
      <c r="F252" s="238" t="s">
        <v>341</v>
      </c>
      <c r="G252" s="235"/>
      <c r="H252" s="237" t="s">
        <v>21</v>
      </c>
      <c r="I252" s="239"/>
      <c r="J252" s="235"/>
      <c r="K252" s="235"/>
      <c r="L252" s="240"/>
      <c r="M252" s="241"/>
      <c r="N252" s="242"/>
      <c r="O252" s="242"/>
      <c r="P252" s="242"/>
      <c r="Q252" s="242"/>
      <c r="R252" s="242"/>
      <c r="S252" s="242"/>
      <c r="T252" s="243"/>
      <c r="AT252" s="244" t="s">
        <v>162</v>
      </c>
      <c r="AU252" s="244" t="s">
        <v>85</v>
      </c>
      <c r="AV252" s="11" t="s">
        <v>38</v>
      </c>
      <c r="AW252" s="11" t="s">
        <v>36</v>
      </c>
      <c r="AX252" s="11" t="s">
        <v>76</v>
      </c>
      <c r="AY252" s="244" t="s">
        <v>154</v>
      </c>
    </row>
    <row r="253" s="11" customFormat="1">
      <c r="B253" s="234"/>
      <c r="C253" s="235"/>
      <c r="D253" s="236" t="s">
        <v>162</v>
      </c>
      <c r="E253" s="237" t="s">
        <v>21</v>
      </c>
      <c r="F253" s="238" t="s">
        <v>342</v>
      </c>
      <c r="G253" s="235"/>
      <c r="H253" s="237" t="s">
        <v>21</v>
      </c>
      <c r="I253" s="239"/>
      <c r="J253" s="235"/>
      <c r="K253" s="235"/>
      <c r="L253" s="240"/>
      <c r="M253" s="241"/>
      <c r="N253" s="242"/>
      <c r="O253" s="242"/>
      <c r="P253" s="242"/>
      <c r="Q253" s="242"/>
      <c r="R253" s="242"/>
      <c r="S253" s="242"/>
      <c r="T253" s="243"/>
      <c r="AT253" s="244" t="s">
        <v>162</v>
      </c>
      <c r="AU253" s="244" t="s">
        <v>85</v>
      </c>
      <c r="AV253" s="11" t="s">
        <v>38</v>
      </c>
      <c r="AW253" s="11" t="s">
        <v>36</v>
      </c>
      <c r="AX253" s="11" t="s">
        <v>76</v>
      </c>
      <c r="AY253" s="244" t="s">
        <v>154</v>
      </c>
    </row>
    <row r="254" s="12" customFormat="1">
      <c r="B254" s="245"/>
      <c r="C254" s="246"/>
      <c r="D254" s="236" t="s">
        <v>162</v>
      </c>
      <c r="E254" s="247" t="s">
        <v>21</v>
      </c>
      <c r="F254" s="248" t="s">
        <v>343</v>
      </c>
      <c r="G254" s="246"/>
      <c r="H254" s="249">
        <v>0.85999999999999999</v>
      </c>
      <c r="I254" s="250"/>
      <c r="J254" s="246"/>
      <c r="K254" s="246"/>
      <c r="L254" s="251"/>
      <c r="M254" s="252"/>
      <c r="N254" s="253"/>
      <c r="O254" s="253"/>
      <c r="P254" s="253"/>
      <c r="Q254" s="253"/>
      <c r="R254" s="253"/>
      <c r="S254" s="253"/>
      <c r="T254" s="254"/>
      <c r="AT254" s="255" t="s">
        <v>162</v>
      </c>
      <c r="AU254" s="255" t="s">
        <v>85</v>
      </c>
      <c r="AV254" s="12" t="s">
        <v>85</v>
      </c>
      <c r="AW254" s="12" t="s">
        <v>36</v>
      </c>
      <c r="AX254" s="12" t="s">
        <v>76</v>
      </c>
      <c r="AY254" s="255" t="s">
        <v>154</v>
      </c>
    </row>
    <row r="255" s="11" customFormat="1">
      <c r="B255" s="234"/>
      <c r="C255" s="235"/>
      <c r="D255" s="236" t="s">
        <v>162</v>
      </c>
      <c r="E255" s="237" t="s">
        <v>21</v>
      </c>
      <c r="F255" s="238" t="s">
        <v>344</v>
      </c>
      <c r="G255" s="235"/>
      <c r="H255" s="237" t="s">
        <v>21</v>
      </c>
      <c r="I255" s="239"/>
      <c r="J255" s="235"/>
      <c r="K255" s="235"/>
      <c r="L255" s="240"/>
      <c r="M255" s="241"/>
      <c r="N255" s="242"/>
      <c r="O255" s="242"/>
      <c r="P255" s="242"/>
      <c r="Q255" s="242"/>
      <c r="R255" s="242"/>
      <c r="S255" s="242"/>
      <c r="T255" s="243"/>
      <c r="AT255" s="244" t="s">
        <v>162</v>
      </c>
      <c r="AU255" s="244" t="s">
        <v>85</v>
      </c>
      <c r="AV255" s="11" t="s">
        <v>38</v>
      </c>
      <c r="AW255" s="11" t="s">
        <v>36</v>
      </c>
      <c r="AX255" s="11" t="s">
        <v>76</v>
      </c>
      <c r="AY255" s="244" t="s">
        <v>154</v>
      </c>
    </row>
    <row r="256" s="12" customFormat="1">
      <c r="B256" s="245"/>
      <c r="C256" s="246"/>
      <c r="D256" s="236" t="s">
        <v>162</v>
      </c>
      <c r="E256" s="247" t="s">
        <v>21</v>
      </c>
      <c r="F256" s="248" t="s">
        <v>345</v>
      </c>
      <c r="G256" s="246"/>
      <c r="H256" s="249">
        <v>0.52500000000000002</v>
      </c>
      <c r="I256" s="250"/>
      <c r="J256" s="246"/>
      <c r="K256" s="246"/>
      <c r="L256" s="251"/>
      <c r="M256" s="252"/>
      <c r="N256" s="253"/>
      <c r="O256" s="253"/>
      <c r="P256" s="253"/>
      <c r="Q256" s="253"/>
      <c r="R256" s="253"/>
      <c r="S256" s="253"/>
      <c r="T256" s="254"/>
      <c r="AT256" s="255" t="s">
        <v>162</v>
      </c>
      <c r="AU256" s="255" t="s">
        <v>85</v>
      </c>
      <c r="AV256" s="12" t="s">
        <v>85</v>
      </c>
      <c r="AW256" s="12" t="s">
        <v>36</v>
      </c>
      <c r="AX256" s="12" t="s">
        <v>76</v>
      </c>
      <c r="AY256" s="255" t="s">
        <v>154</v>
      </c>
    </row>
    <row r="257" s="14" customFormat="1">
      <c r="B257" s="267"/>
      <c r="C257" s="268"/>
      <c r="D257" s="236" t="s">
        <v>162</v>
      </c>
      <c r="E257" s="269" t="s">
        <v>21</v>
      </c>
      <c r="F257" s="270" t="s">
        <v>346</v>
      </c>
      <c r="G257" s="268"/>
      <c r="H257" s="271">
        <v>1.385</v>
      </c>
      <c r="I257" s="272"/>
      <c r="J257" s="268"/>
      <c r="K257" s="268"/>
      <c r="L257" s="273"/>
      <c r="M257" s="274"/>
      <c r="N257" s="275"/>
      <c r="O257" s="275"/>
      <c r="P257" s="275"/>
      <c r="Q257" s="275"/>
      <c r="R257" s="275"/>
      <c r="S257" s="275"/>
      <c r="T257" s="276"/>
      <c r="AT257" s="277" t="s">
        <v>162</v>
      </c>
      <c r="AU257" s="277" t="s">
        <v>85</v>
      </c>
      <c r="AV257" s="14" t="s">
        <v>170</v>
      </c>
      <c r="AW257" s="14" t="s">
        <v>36</v>
      </c>
      <c r="AX257" s="14" t="s">
        <v>76</v>
      </c>
      <c r="AY257" s="277" t="s">
        <v>154</v>
      </c>
    </row>
    <row r="258" s="13" customFormat="1">
      <c r="B258" s="256"/>
      <c r="C258" s="257"/>
      <c r="D258" s="236" t="s">
        <v>162</v>
      </c>
      <c r="E258" s="258" t="s">
        <v>21</v>
      </c>
      <c r="F258" s="259" t="s">
        <v>166</v>
      </c>
      <c r="G258" s="257"/>
      <c r="H258" s="260">
        <v>1.385</v>
      </c>
      <c r="I258" s="261"/>
      <c r="J258" s="257"/>
      <c r="K258" s="257"/>
      <c r="L258" s="262"/>
      <c r="M258" s="263"/>
      <c r="N258" s="264"/>
      <c r="O258" s="264"/>
      <c r="P258" s="264"/>
      <c r="Q258" s="264"/>
      <c r="R258" s="264"/>
      <c r="S258" s="264"/>
      <c r="T258" s="265"/>
      <c r="AT258" s="266" t="s">
        <v>162</v>
      </c>
      <c r="AU258" s="266" t="s">
        <v>85</v>
      </c>
      <c r="AV258" s="13" t="s">
        <v>160</v>
      </c>
      <c r="AW258" s="13" t="s">
        <v>36</v>
      </c>
      <c r="AX258" s="13" t="s">
        <v>38</v>
      </c>
      <c r="AY258" s="266" t="s">
        <v>154</v>
      </c>
    </row>
    <row r="259" s="1" customFormat="1" ht="16.5" customHeight="1">
      <c r="B259" s="47"/>
      <c r="C259" s="222" t="s">
        <v>347</v>
      </c>
      <c r="D259" s="222" t="s">
        <v>156</v>
      </c>
      <c r="E259" s="223" t="s">
        <v>348</v>
      </c>
      <c r="F259" s="224" t="s">
        <v>349</v>
      </c>
      <c r="G259" s="225" t="s">
        <v>159</v>
      </c>
      <c r="H259" s="226">
        <v>31.652000000000001</v>
      </c>
      <c r="I259" s="227"/>
      <c r="J259" s="228">
        <f>ROUND(I259*H259,2)</f>
        <v>0</v>
      </c>
      <c r="K259" s="224" t="s">
        <v>21</v>
      </c>
      <c r="L259" s="73"/>
      <c r="M259" s="229" t="s">
        <v>21</v>
      </c>
      <c r="N259" s="230" t="s">
        <v>47</v>
      </c>
      <c r="O259" s="48"/>
      <c r="P259" s="231">
        <f>O259*H259</f>
        <v>0</v>
      </c>
      <c r="Q259" s="231">
        <v>0.033579999999999999</v>
      </c>
      <c r="R259" s="231">
        <f>Q259*H259</f>
        <v>1.06287416</v>
      </c>
      <c r="S259" s="231">
        <v>0</v>
      </c>
      <c r="T259" s="232">
        <f>S259*H259</f>
        <v>0</v>
      </c>
      <c r="AR259" s="24" t="s">
        <v>160</v>
      </c>
      <c r="AT259" s="24" t="s">
        <v>156</v>
      </c>
      <c r="AU259" s="24" t="s">
        <v>85</v>
      </c>
      <c r="AY259" s="24" t="s">
        <v>154</v>
      </c>
      <c r="BE259" s="233">
        <f>IF(N259="základní",J259,0)</f>
        <v>0</v>
      </c>
      <c r="BF259" s="233">
        <f>IF(N259="snížená",J259,0)</f>
        <v>0</v>
      </c>
      <c r="BG259" s="233">
        <f>IF(N259="zákl. přenesená",J259,0)</f>
        <v>0</v>
      </c>
      <c r="BH259" s="233">
        <f>IF(N259="sníž. přenesená",J259,0)</f>
        <v>0</v>
      </c>
      <c r="BI259" s="233">
        <f>IF(N259="nulová",J259,0)</f>
        <v>0</v>
      </c>
      <c r="BJ259" s="24" t="s">
        <v>38</v>
      </c>
      <c r="BK259" s="233">
        <f>ROUND(I259*H259,2)</f>
        <v>0</v>
      </c>
      <c r="BL259" s="24" t="s">
        <v>160</v>
      </c>
      <c r="BM259" s="24" t="s">
        <v>350</v>
      </c>
    </row>
    <row r="260" s="11" customFormat="1">
      <c r="B260" s="234"/>
      <c r="C260" s="235"/>
      <c r="D260" s="236" t="s">
        <v>162</v>
      </c>
      <c r="E260" s="237" t="s">
        <v>21</v>
      </c>
      <c r="F260" s="238" t="s">
        <v>303</v>
      </c>
      <c r="G260" s="235"/>
      <c r="H260" s="237" t="s">
        <v>21</v>
      </c>
      <c r="I260" s="239"/>
      <c r="J260" s="235"/>
      <c r="K260" s="235"/>
      <c r="L260" s="240"/>
      <c r="M260" s="241"/>
      <c r="N260" s="242"/>
      <c r="O260" s="242"/>
      <c r="P260" s="242"/>
      <c r="Q260" s="242"/>
      <c r="R260" s="242"/>
      <c r="S260" s="242"/>
      <c r="T260" s="243"/>
      <c r="AT260" s="244" t="s">
        <v>162</v>
      </c>
      <c r="AU260" s="244" t="s">
        <v>85</v>
      </c>
      <c r="AV260" s="11" t="s">
        <v>38</v>
      </c>
      <c r="AW260" s="11" t="s">
        <v>36</v>
      </c>
      <c r="AX260" s="11" t="s">
        <v>76</v>
      </c>
      <c r="AY260" s="244" t="s">
        <v>154</v>
      </c>
    </row>
    <row r="261" s="11" customFormat="1">
      <c r="B261" s="234"/>
      <c r="C261" s="235"/>
      <c r="D261" s="236" t="s">
        <v>162</v>
      </c>
      <c r="E261" s="237" t="s">
        <v>21</v>
      </c>
      <c r="F261" s="238" t="s">
        <v>277</v>
      </c>
      <c r="G261" s="235"/>
      <c r="H261" s="237" t="s">
        <v>21</v>
      </c>
      <c r="I261" s="239"/>
      <c r="J261" s="235"/>
      <c r="K261" s="235"/>
      <c r="L261" s="240"/>
      <c r="M261" s="241"/>
      <c r="N261" s="242"/>
      <c r="O261" s="242"/>
      <c r="P261" s="242"/>
      <c r="Q261" s="242"/>
      <c r="R261" s="242"/>
      <c r="S261" s="242"/>
      <c r="T261" s="243"/>
      <c r="AT261" s="244" t="s">
        <v>162</v>
      </c>
      <c r="AU261" s="244" t="s">
        <v>85</v>
      </c>
      <c r="AV261" s="11" t="s">
        <v>38</v>
      </c>
      <c r="AW261" s="11" t="s">
        <v>36</v>
      </c>
      <c r="AX261" s="11" t="s">
        <v>76</v>
      </c>
      <c r="AY261" s="244" t="s">
        <v>154</v>
      </c>
    </row>
    <row r="262" s="11" customFormat="1">
      <c r="B262" s="234"/>
      <c r="C262" s="235"/>
      <c r="D262" s="236" t="s">
        <v>162</v>
      </c>
      <c r="E262" s="237" t="s">
        <v>21</v>
      </c>
      <c r="F262" s="238" t="s">
        <v>315</v>
      </c>
      <c r="G262" s="235"/>
      <c r="H262" s="237" t="s">
        <v>21</v>
      </c>
      <c r="I262" s="239"/>
      <c r="J262" s="235"/>
      <c r="K262" s="235"/>
      <c r="L262" s="240"/>
      <c r="M262" s="241"/>
      <c r="N262" s="242"/>
      <c r="O262" s="242"/>
      <c r="P262" s="242"/>
      <c r="Q262" s="242"/>
      <c r="R262" s="242"/>
      <c r="S262" s="242"/>
      <c r="T262" s="243"/>
      <c r="AT262" s="244" t="s">
        <v>162</v>
      </c>
      <c r="AU262" s="244" t="s">
        <v>85</v>
      </c>
      <c r="AV262" s="11" t="s">
        <v>38</v>
      </c>
      <c r="AW262" s="11" t="s">
        <v>36</v>
      </c>
      <c r="AX262" s="11" t="s">
        <v>76</v>
      </c>
      <c r="AY262" s="244" t="s">
        <v>154</v>
      </c>
    </row>
    <row r="263" s="11" customFormat="1">
      <c r="B263" s="234"/>
      <c r="C263" s="235"/>
      <c r="D263" s="236" t="s">
        <v>162</v>
      </c>
      <c r="E263" s="237" t="s">
        <v>21</v>
      </c>
      <c r="F263" s="238" t="s">
        <v>316</v>
      </c>
      <c r="G263" s="235"/>
      <c r="H263" s="237" t="s">
        <v>21</v>
      </c>
      <c r="I263" s="239"/>
      <c r="J263" s="235"/>
      <c r="K263" s="235"/>
      <c r="L263" s="240"/>
      <c r="M263" s="241"/>
      <c r="N263" s="242"/>
      <c r="O263" s="242"/>
      <c r="P263" s="242"/>
      <c r="Q263" s="242"/>
      <c r="R263" s="242"/>
      <c r="S263" s="242"/>
      <c r="T263" s="243"/>
      <c r="AT263" s="244" t="s">
        <v>162</v>
      </c>
      <c r="AU263" s="244" t="s">
        <v>85</v>
      </c>
      <c r="AV263" s="11" t="s">
        <v>38</v>
      </c>
      <c r="AW263" s="11" t="s">
        <v>36</v>
      </c>
      <c r="AX263" s="11" t="s">
        <v>76</v>
      </c>
      <c r="AY263" s="244" t="s">
        <v>154</v>
      </c>
    </row>
    <row r="264" s="11" customFormat="1">
      <c r="B264" s="234"/>
      <c r="C264" s="235"/>
      <c r="D264" s="236" t="s">
        <v>162</v>
      </c>
      <c r="E264" s="237" t="s">
        <v>21</v>
      </c>
      <c r="F264" s="238" t="s">
        <v>317</v>
      </c>
      <c r="G264" s="235"/>
      <c r="H264" s="237" t="s">
        <v>21</v>
      </c>
      <c r="I264" s="239"/>
      <c r="J264" s="235"/>
      <c r="K264" s="235"/>
      <c r="L264" s="240"/>
      <c r="M264" s="241"/>
      <c r="N264" s="242"/>
      <c r="O264" s="242"/>
      <c r="P264" s="242"/>
      <c r="Q264" s="242"/>
      <c r="R264" s="242"/>
      <c r="S264" s="242"/>
      <c r="T264" s="243"/>
      <c r="AT264" s="244" t="s">
        <v>162</v>
      </c>
      <c r="AU264" s="244" t="s">
        <v>85</v>
      </c>
      <c r="AV264" s="11" t="s">
        <v>38</v>
      </c>
      <c r="AW264" s="11" t="s">
        <v>36</v>
      </c>
      <c r="AX264" s="11" t="s">
        <v>76</v>
      </c>
      <c r="AY264" s="244" t="s">
        <v>154</v>
      </c>
    </row>
    <row r="265" s="12" customFormat="1">
      <c r="B265" s="245"/>
      <c r="C265" s="246"/>
      <c r="D265" s="236" t="s">
        <v>162</v>
      </c>
      <c r="E265" s="247" t="s">
        <v>21</v>
      </c>
      <c r="F265" s="248" t="s">
        <v>318</v>
      </c>
      <c r="G265" s="246"/>
      <c r="H265" s="249">
        <v>1</v>
      </c>
      <c r="I265" s="250"/>
      <c r="J265" s="246"/>
      <c r="K265" s="246"/>
      <c r="L265" s="251"/>
      <c r="M265" s="252"/>
      <c r="N265" s="253"/>
      <c r="O265" s="253"/>
      <c r="P265" s="253"/>
      <c r="Q265" s="253"/>
      <c r="R265" s="253"/>
      <c r="S265" s="253"/>
      <c r="T265" s="254"/>
      <c r="AT265" s="255" t="s">
        <v>162</v>
      </c>
      <c r="AU265" s="255" t="s">
        <v>85</v>
      </c>
      <c r="AV265" s="12" t="s">
        <v>85</v>
      </c>
      <c r="AW265" s="12" t="s">
        <v>36</v>
      </c>
      <c r="AX265" s="12" t="s">
        <v>76</v>
      </c>
      <c r="AY265" s="255" t="s">
        <v>154</v>
      </c>
    </row>
    <row r="266" s="12" customFormat="1">
      <c r="B266" s="245"/>
      <c r="C266" s="246"/>
      <c r="D266" s="236" t="s">
        <v>162</v>
      </c>
      <c r="E266" s="247" t="s">
        <v>21</v>
      </c>
      <c r="F266" s="248" t="s">
        <v>319</v>
      </c>
      <c r="G266" s="246"/>
      <c r="H266" s="249">
        <v>0.51000000000000001</v>
      </c>
      <c r="I266" s="250"/>
      <c r="J266" s="246"/>
      <c r="K266" s="246"/>
      <c r="L266" s="251"/>
      <c r="M266" s="252"/>
      <c r="N266" s="253"/>
      <c r="O266" s="253"/>
      <c r="P266" s="253"/>
      <c r="Q266" s="253"/>
      <c r="R266" s="253"/>
      <c r="S266" s="253"/>
      <c r="T266" s="254"/>
      <c r="AT266" s="255" t="s">
        <v>162</v>
      </c>
      <c r="AU266" s="255" t="s">
        <v>85</v>
      </c>
      <c r="AV266" s="12" t="s">
        <v>85</v>
      </c>
      <c r="AW266" s="12" t="s">
        <v>36</v>
      </c>
      <c r="AX266" s="12" t="s">
        <v>76</v>
      </c>
      <c r="AY266" s="255" t="s">
        <v>154</v>
      </c>
    </row>
    <row r="267" s="12" customFormat="1">
      <c r="B267" s="245"/>
      <c r="C267" s="246"/>
      <c r="D267" s="236" t="s">
        <v>162</v>
      </c>
      <c r="E267" s="247" t="s">
        <v>21</v>
      </c>
      <c r="F267" s="248" t="s">
        <v>320</v>
      </c>
      <c r="G267" s="246"/>
      <c r="H267" s="249">
        <v>5.0999999999999996</v>
      </c>
      <c r="I267" s="250"/>
      <c r="J267" s="246"/>
      <c r="K267" s="246"/>
      <c r="L267" s="251"/>
      <c r="M267" s="252"/>
      <c r="N267" s="253"/>
      <c r="O267" s="253"/>
      <c r="P267" s="253"/>
      <c r="Q267" s="253"/>
      <c r="R267" s="253"/>
      <c r="S267" s="253"/>
      <c r="T267" s="254"/>
      <c r="AT267" s="255" t="s">
        <v>162</v>
      </c>
      <c r="AU267" s="255" t="s">
        <v>85</v>
      </c>
      <c r="AV267" s="12" t="s">
        <v>85</v>
      </c>
      <c r="AW267" s="12" t="s">
        <v>36</v>
      </c>
      <c r="AX267" s="12" t="s">
        <v>76</v>
      </c>
      <c r="AY267" s="255" t="s">
        <v>154</v>
      </c>
    </row>
    <row r="268" s="12" customFormat="1">
      <c r="B268" s="245"/>
      <c r="C268" s="246"/>
      <c r="D268" s="236" t="s">
        <v>162</v>
      </c>
      <c r="E268" s="247" t="s">
        <v>21</v>
      </c>
      <c r="F268" s="248" t="s">
        <v>321</v>
      </c>
      <c r="G268" s="246"/>
      <c r="H268" s="249">
        <v>4.2329999999999997</v>
      </c>
      <c r="I268" s="250"/>
      <c r="J268" s="246"/>
      <c r="K268" s="246"/>
      <c r="L268" s="251"/>
      <c r="M268" s="252"/>
      <c r="N268" s="253"/>
      <c r="O268" s="253"/>
      <c r="P268" s="253"/>
      <c r="Q268" s="253"/>
      <c r="R268" s="253"/>
      <c r="S268" s="253"/>
      <c r="T268" s="254"/>
      <c r="AT268" s="255" t="s">
        <v>162</v>
      </c>
      <c r="AU268" s="255" t="s">
        <v>85</v>
      </c>
      <c r="AV268" s="12" t="s">
        <v>85</v>
      </c>
      <c r="AW268" s="12" t="s">
        <v>36</v>
      </c>
      <c r="AX268" s="12" t="s">
        <v>76</v>
      </c>
      <c r="AY268" s="255" t="s">
        <v>154</v>
      </c>
    </row>
    <row r="269" s="12" customFormat="1">
      <c r="B269" s="245"/>
      <c r="C269" s="246"/>
      <c r="D269" s="236" t="s">
        <v>162</v>
      </c>
      <c r="E269" s="247" t="s">
        <v>21</v>
      </c>
      <c r="F269" s="248" t="s">
        <v>322</v>
      </c>
      <c r="G269" s="246"/>
      <c r="H269" s="249">
        <v>4.6920000000000002</v>
      </c>
      <c r="I269" s="250"/>
      <c r="J269" s="246"/>
      <c r="K269" s="246"/>
      <c r="L269" s="251"/>
      <c r="M269" s="252"/>
      <c r="N269" s="253"/>
      <c r="O269" s="253"/>
      <c r="P269" s="253"/>
      <c r="Q269" s="253"/>
      <c r="R269" s="253"/>
      <c r="S269" s="253"/>
      <c r="T269" s="254"/>
      <c r="AT269" s="255" t="s">
        <v>162</v>
      </c>
      <c r="AU269" s="255" t="s">
        <v>85</v>
      </c>
      <c r="AV269" s="12" t="s">
        <v>85</v>
      </c>
      <c r="AW269" s="12" t="s">
        <v>36</v>
      </c>
      <c r="AX269" s="12" t="s">
        <v>76</v>
      </c>
      <c r="AY269" s="255" t="s">
        <v>154</v>
      </c>
    </row>
    <row r="270" s="12" customFormat="1">
      <c r="B270" s="245"/>
      <c r="C270" s="246"/>
      <c r="D270" s="236" t="s">
        <v>162</v>
      </c>
      <c r="E270" s="247" t="s">
        <v>21</v>
      </c>
      <c r="F270" s="248" t="s">
        <v>323</v>
      </c>
      <c r="G270" s="246"/>
      <c r="H270" s="249">
        <v>1.1830000000000001</v>
      </c>
      <c r="I270" s="250"/>
      <c r="J270" s="246"/>
      <c r="K270" s="246"/>
      <c r="L270" s="251"/>
      <c r="M270" s="252"/>
      <c r="N270" s="253"/>
      <c r="O270" s="253"/>
      <c r="P270" s="253"/>
      <c r="Q270" s="253"/>
      <c r="R270" s="253"/>
      <c r="S270" s="253"/>
      <c r="T270" s="254"/>
      <c r="AT270" s="255" t="s">
        <v>162</v>
      </c>
      <c r="AU270" s="255" t="s">
        <v>85</v>
      </c>
      <c r="AV270" s="12" t="s">
        <v>85</v>
      </c>
      <c r="AW270" s="12" t="s">
        <v>36</v>
      </c>
      <c r="AX270" s="12" t="s">
        <v>76</v>
      </c>
      <c r="AY270" s="255" t="s">
        <v>154</v>
      </c>
    </row>
    <row r="271" s="12" customFormat="1">
      <c r="B271" s="245"/>
      <c r="C271" s="246"/>
      <c r="D271" s="236" t="s">
        <v>162</v>
      </c>
      <c r="E271" s="247" t="s">
        <v>21</v>
      </c>
      <c r="F271" s="248" t="s">
        <v>324</v>
      </c>
      <c r="G271" s="246"/>
      <c r="H271" s="249">
        <v>2.7810000000000001</v>
      </c>
      <c r="I271" s="250"/>
      <c r="J271" s="246"/>
      <c r="K271" s="246"/>
      <c r="L271" s="251"/>
      <c r="M271" s="252"/>
      <c r="N271" s="253"/>
      <c r="O271" s="253"/>
      <c r="P271" s="253"/>
      <c r="Q271" s="253"/>
      <c r="R271" s="253"/>
      <c r="S271" s="253"/>
      <c r="T271" s="254"/>
      <c r="AT271" s="255" t="s">
        <v>162</v>
      </c>
      <c r="AU271" s="255" t="s">
        <v>85</v>
      </c>
      <c r="AV271" s="12" t="s">
        <v>85</v>
      </c>
      <c r="AW271" s="12" t="s">
        <v>36</v>
      </c>
      <c r="AX271" s="12" t="s">
        <v>76</v>
      </c>
      <c r="AY271" s="255" t="s">
        <v>154</v>
      </c>
    </row>
    <row r="272" s="12" customFormat="1">
      <c r="B272" s="245"/>
      <c r="C272" s="246"/>
      <c r="D272" s="236" t="s">
        <v>162</v>
      </c>
      <c r="E272" s="247" t="s">
        <v>21</v>
      </c>
      <c r="F272" s="248" t="s">
        <v>325</v>
      </c>
      <c r="G272" s="246"/>
      <c r="H272" s="249">
        <v>2.0830000000000002</v>
      </c>
      <c r="I272" s="250"/>
      <c r="J272" s="246"/>
      <c r="K272" s="246"/>
      <c r="L272" s="251"/>
      <c r="M272" s="252"/>
      <c r="N272" s="253"/>
      <c r="O272" s="253"/>
      <c r="P272" s="253"/>
      <c r="Q272" s="253"/>
      <c r="R272" s="253"/>
      <c r="S272" s="253"/>
      <c r="T272" s="254"/>
      <c r="AT272" s="255" t="s">
        <v>162</v>
      </c>
      <c r="AU272" s="255" t="s">
        <v>85</v>
      </c>
      <c r="AV272" s="12" t="s">
        <v>85</v>
      </c>
      <c r="AW272" s="12" t="s">
        <v>36</v>
      </c>
      <c r="AX272" s="12" t="s">
        <v>76</v>
      </c>
      <c r="AY272" s="255" t="s">
        <v>154</v>
      </c>
    </row>
    <row r="273" s="14" customFormat="1">
      <c r="B273" s="267"/>
      <c r="C273" s="268"/>
      <c r="D273" s="236" t="s">
        <v>162</v>
      </c>
      <c r="E273" s="269" t="s">
        <v>21</v>
      </c>
      <c r="F273" s="270" t="s">
        <v>326</v>
      </c>
      <c r="G273" s="268"/>
      <c r="H273" s="271">
        <v>21.582000000000001</v>
      </c>
      <c r="I273" s="272"/>
      <c r="J273" s="268"/>
      <c r="K273" s="268"/>
      <c r="L273" s="273"/>
      <c r="M273" s="274"/>
      <c r="N273" s="275"/>
      <c r="O273" s="275"/>
      <c r="P273" s="275"/>
      <c r="Q273" s="275"/>
      <c r="R273" s="275"/>
      <c r="S273" s="275"/>
      <c r="T273" s="276"/>
      <c r="AT273" s="277" t="s">
        <v>162</v>
      </c>
      <c r="AU273" s="277" t="s">
        <v>85</v>
      </c>
      <c r="AV273" s="14" t="s">
        <v>170</v>
      </c>
      <c r="AW273" s="14" t="s">
        <v>36</v>
      </c>
      <c r="AX273" s="14" t="s">
        <v>76</v>
      </c>
      <c r="AY273" s="277" t="s">
        <v>154</v>
      </c>
    </row>
    <row r="274" s="12" customFormat="1">
      <c r="B274" s="245"/>
      <c r="C274" s="246"/>
      <c r="D274" s="236" t="s">
        <v>162</v>
      </c>
      <c r="E274" s="247" t="s">
        <v>21</v>
      </c>
      <c r="F274" s="248" t="s">
        <v>327</v>
      </c>
      <c r="G274" s="246"/>
      <c r="H274" s="249">
        <v>5.508</v>
      </c>
      <c r="I274" s="250"/>
      <c r="J274" s="246"/>
      <c r="K274" s="246"/>
      <c r="L274" s="251"/>
      <c r="M274" s="252"/>
      <c r="N274" s="253"/>
      <c r="O274" s="253"/>
      <c r="P274" s="253"/>
      <c r="Q274" s="253"/>
      <c r="R274" s="253"/>
      <c r="S274" s="253"/>
      <c r="T274" s="254"/>
      <c r="AT274" s="255" t="s">
        <v>162</v>
      </c>
      <c r="AU274" s="255" t="s">
        <v>85</v>
      </c>
      <c r="AV274" s="12" t="s">
        <v>85</v>
      </c>
      <c r="AW274" s="12" t="s">
        <v>36</v>
      </c>
      <c r="AX274" s="12" t="s">
        <v>76</v>
      </c>
      <c r="AY274" s="255" t="s">
        <v>154</v>
      </c>
    </row>
    <row r="275" s="12" customFormat="1">
      <c r="B275" s="245"/>
      <c r="C275" s="246"/>
      <c r="D275" s="236" t="s">
        <v>162</v>
      </c>
      <c r="E275" s="247" t="s">
        <v>21</v>
      </c>
      <c r="F275" s="248" t="s">
        <v>328</v>
      </c>
      <c r="G275" s="246"/>
      <c r="H275" s="249">
        <v>1.5129999999999999</v>
      </c>
      <c r="I275" s="250"/>
      <c r="J275" s="246"/>
      <c r="K275" s="246"/>
      <c r="L275" s="251"/>
      <c r="M275" s="252"/>
      <c r="N275" s="253"/>
      <c r="O275" s="253"/>
      <c r="P275" s="253"/>
      <c r="Q275" s="253"/>
      <c r="R275" s="253"/>
      <c r="S275" s="253"/>
      <c r="T275" s="254"/>
      <c r="AT275" s="255" t="s">
        <v>162</v>
      </c>
      <c r="AU275" s="255" t="s">
        <v>85</v>
      </c>
      <c r="AV275" s="12" t="s">
        <v>85</v>
      </c>
      <c r="AW275" s="12" t="s">
        <v>36</v>
      </c>
      <c r="AX275" s="12" t="s">
        <v>76</v>
      </c>
      <c r="AY275" s="255" t="s">
        <v>154</v>
      </c>
    </row>
    <row r="276" s="12" customFormat="1">
      <c r="B276" s="245"/>
      <c r="C276" s="246"/>
      <c r="D276" s="236" t="s">
        <v>162</v>
      </c>
      <c r="E276" s="247" t="s">
        <v>21</v>
      </c>
      <c r="F276" s="248" t="s">
        <v>329</v>
      </c>
      <c r="G276" s="246"/>
      <c r="H276" s="249">
        <v>1.482</v>
      </c>
      <c r="I276" s="250"/>
      <c r="J276" s="246"/>
      <c r="K276" s="246"/>
      <c r="L276" s="251"/>
      <c r="M276" s="252"/>
      <c r="N276" s="253"/>
      <c r="O276" s="253"/>
      <c r="P276" s="253"/>
      <c r="Q276" s="253"/>
      <c r="R276" s="253"/>
      <c r="S276" s="253"/>
      <c r="T276" s="254"/>
      <c r="AT276" s="255" t="s">
        <v>162</v>
      </c>
      <c r="AU276" s="255" t="s">
        <v>85</v>
      </c>
      <c r="AV276" s="12" t="s">
        <v>85</v>
      </c>
      <c r="AW276" s="12" t="s">
        <v>36</v>
      </c>
      <c r="AX276" s="12" t="s">
        <v>76</v>
      </c>
      <c r="AY276" s="255" t="s">
        <v>154</v>
      </c>
    </row>
    <row r="277" s="12" customFormat="1">
      <c r="B277" s="245"/>
      <c r="C277" s="246"/>
      <c r="D277" s="236" t="s">
        <v>162</v>
      </c>
      <c r="E277" s="247" t="s">
        <v>21</v>
      </c>
      <c r="F277" s="248" t="s">
        <v>330</v>
      </c>
      <c r="G277" s="246"/>
      <c r="H277" s="249">
        <v>1.567</v>
      </c>
      <c r="I277" s="250"/>
      <c r="J277" s="246"/>
      <c r="K277" s="246"/>
      <c r="L277" s="251"/>
      <c r="M277" s="252"/>
      <c r="N277" s="253"/>
      <c r="O277" s="253"/>
      <c r="P277" s="253"/>
      <c r="Q277" s="253"/>
      <c r="R277" s="253"/>
      <c r="S277" s="253"/>
      <c r="T277" s="254"/>
      <c r="AT277" s="255" t="s">
        <v>162</v>
      </c>
      <c r="AU277" s="255" t="s">
        <v>85</v>
      </c>
      <c r="AV277" s="12" t="s">
        <v>85</v>
      </c>
      <c r="AW277" s="12" t="s">
        <v>36</v>
      </c>
      <c r="AX277" s="12" t="s">
        <v>76</v>
      </c>
      <c r="AY277" s="255" t="s">
        <v>154</v>
      </c>
    </row>
    <row r="278" s="14" customFormat="1">
      <c r="B278" s="267"/>
      <c r="C278" s="268"/>
      <c r="D278" s="236" t="s">
        <v>162</v>
      </c>
      <c r="E278" s="269" t="s">
        <v>21</v>
      </c>
      <c r="F278" s="270" t="s">
        <v>331</v>
      </c>
      <c r="G278" s="268"/>
      <c r="H278" s="271">
        <v>10.07</v>
      </c>
      <c r="I278" s="272"/>
      <c r="J278" s="268"/>
      <c r="K278" s="268"/>
      <c r="L278" s="273"/>
      <c r="M278" s="274"/>
      <c r="N278" s="275"/>
      <c r="O278" s="275"/>
      <c r="P278" s="275"/>
      <c r="Q278" s="275"/>
      <c r="R278" s="275"/>
      <c r="S278" s="275"/>
      <c r="T278" s="276"/>
      <c r="AT278" s="277" t="s">
        <v>162</v>
      </c>
      <c r="AU278" s="277" t="s">
        <v>85</v>
      </c>
      <c r="AV278" s="14" t="s">
        <v>170</v>
      </c>
      <c r="AW278" s="14" t="s">
        <v>36</v>
      </c>
      <c r="AX278" s="14" t="s">
        <v>76</v>
      </c>
      <c r="AY278" s="277" t="s">
        <v>154</v>
      </c>
    </row>
    <row r="279" s="13" customFormat="1">
      <c r="B279" s="256"/>
      <c r="C279" s="257"/>
      <c r="D279" s="236" t="s">
        <v>162</v>
      </c>
      <c r="E279" s="258" t="s">
        <v>21</v>
      </c>
      <c r="F279" s="259" t="s">
        <v>166</v>
      </c>
      <c r="G279" s="257"/>
      <c r="H279" s="260">
        <v>31.652000000000001</v>
      </c>
      <c r="I279" s="261"/>
      <c r="J279" s="257"/>
      <c r="K279" s="257"/>
      <c r="L279" s="262"/>
      <c r="M279" s="263"/>
      <c r="N279" s="264"/>
      <c r="O279" s="264"/>
      <c r="P279" s="264"/>
      <c r="Q279" s="264"/>
      <c r="R279" s="264"/>
      <c r="S279" s="264"/>
      <c r="T279" s="265"/>
      <c r="AT279" s="266" t="s">
        <v>162</v>
      </c>
      <c r="AU279" s="266" t="s">
        <v>85</v>
      </c>
      <c r="AV279" s="13" t="s">
        <v>160</v>
      </c>
      <c r="AW279" s="13" t="s">
        <v>36</v>
      </c>
      <c r="AX279" s="13" t="s">
        <v>38</v>
      </c>
      <c r="AY279" s="266" t="s">
        <v>154</v>
      </c>
    </row>
    <row r="280" s="1" customFormat="1" ht="16.5" customHeight="1">
      <c r="B280" s="47"/>
      <c r="C280" s="222" t="s">
        <v>351</v>
      </c>
      <c r="D280" s="222" t="s">
        <v>156</v>
      </c>
      <c r="E280" s="223" t="s">
        <v>352</v>
      </c>
      <c r="F280" s="224" t="s">
        <v>353</v>
      </c>
      <c r="G280" s="225" t="s">
        <v>159</v>
      </c>
      <c r="H280" s="226">
        <v>18.646000000000001</v>
      </c>
      <c r="I280" s="227"/>
      <c r="J280" s="228">
        <f>ROUND(I280*H280,2)</f>
        <v>0</v>
      </c>
      <c r="K280" s="224" t="s">
        <v>21</v>
      </c>
      <c r="L280" s="73"/>
      <c r="M280" s="229" t="s">
        <v>21</v>
      </c>
      <c r="N280" s="230" t="s">
        <v>47</v>
      </c>
      <c r="O280" s="48"/>
      <c r="P280" s="231">
        <f>O280*H280</f>
        <v>0</v>
      </c>
      <c r="Q280" s="231">
        <v>0.021000000000000001</v>
      </c>
      <c r="R280" s="231">
        <f>Q280*H280</f>
        <v>0.39156600000000003</v>
      </c>
      <c r="S280" s="231">
        <v>0</v>
      </c>
      <c r="T280" s="232">
        <f>S280*H280</f>
        <v>0</v>
      </c>
      <c r="AR280" s="24" t="s">
        <v>160</v>
      </c>
      <c r="AT280" s="24" t="s">
        <v>156</v>
      </c>
      <c r="AU280" s="24" t="s">
        <v>85</v>
      </c>
      <c r="AY280" s="24" t="s">
        <v>154</v>
      </c>
      <c r="BE280" s="233">
        <f>IF(N280="základní",J280,0)</f>
        <v>0</v>
      </c>
      <c r="BF280" s="233">
        <f>IF(N280="snížená",J280,0)</f>
        <v>0</v>
      </c>
      <c r="BG280" s="233">
        <f>IF(N280="zákl. přenesená",J280,0)</f>
        <v>0</v>
      </c>
      <c r="BH280" s="233">
        <f>IF(N280="sníž. přenesená",J280,0)</f>
        <v>0</v>
      </c>
      <c r="BI280" s="233">
        <f>IF(N280="nulová",J280,0)</f>
        <v>0</v>
      </c>
      <c r="BJ280" s="24" t="s">
        <v>38</v>
      </c>
      <c r="BK280" s="233">
        <f>ROUND(I280*H280,2)</f>
        <v>0</v>
      </c>
      <c r="BL280" s="24" t="s">
        <v>160</v>
      </c>
      <c r="BM280" s="24" t="s">
        <v>354</v>
      </c>
    </row>
    <row r="281" s="11" customFormat="1">
      <c r="B281" s="234"/>
      <c r="C281" s="235"/>
      <c r="D281" s="236" t="s">
        <v>162</v>
      </c>
      <c r="E281" s="237" t="s">
        <v>21</v>
      </c>
      <c r="F281" s="238" t="s">
        <v>197</v>
      </c>
      <c r="G281" s="235"/>
      <c r="H281" s="237" t="s">
        <v>21</v>
      </c>
      <c r="I281" s="239"/>
      <c r="J281" s="235"/>
      <c r="K281" s="235"/>
      <c r="L281" s="240"/>
      <c r="M281" s="241"/>
      <c r="N281" s="242"/>
      <c r="O281" s="242"/>
      <c r="P281" s="242"/>
      <c r="Q281" s="242"/>
      <c r="R281" s="242"/>
      <c r="S281" s="242"/>
      <c r="T281" s="243"/>
      <c r="AT281" s="244" t="s">
        <v>162</v>
      </c>
      <c r="AU281" s="244" t="s">
        <v>85</v>
      </c>
      <c r="AV281" s="11" t="s">
        <v>38</v>
      </c>
      <c r="AW281" s="11" t="s">
        <v>36</v>
      </c>
      <c r="AX281" s="11" t="s">
        <v>76</v>
      </c>
      <c r="AY281" s="244" t="s">
        <v>154</v>
      </c>
    </row>
    <row r="282" s="11" customFormat="1">
      <c r="B282" s="234"/>
      <c r="C282" s="235"/>
      <c r="D282" s="236" t="s">
        <v>162</v>
      </c>
      <c r="E282" s="237" t="s">
        <v>21</v>
      </c>
      <c r="F282" s="238" t="s">
        <v>304</v>
      </c>
      <c r="G282" s="235"/>
      <c r="H282" s="237" t="s">
        <v>21</v>
      </c>
      <c r="I282" s="239"/>
      <c r="J282" s="235"/>
      <c r="K282" s="235"/>
      <c r="L282" s="240"/>
      <c r="M282" s="241"/>
      <c r="N282" s="242"/>
      <c r="O282" s="242"/>
      <c r="P282" s="242"/>
      <c r="Q282" s="242"/>
      <c r="R282" s="242"/>
      <c r="S282" s="242"/>
      <c r="T282" s="243"/>
      <c r="AT282" s="244" t="s">
        <v>162</v>
      </c>
      <c r="AU282" s="244" t="s">
        <v>85</v>
      </c>
      <c r="AV282" s="11" t="s">
        <v>38</v>
      </c>
      <c r="AW282" s="11" t="s">
        <v>36</v>
      </c>
      <c r="AX282" s="11" t="s">
        <v>76</v>
      </c>
      <c r="AY282" s="244" t="s">
        <v>154</v>
      </c>
    </row>
    <row r="283" s="12" customFormat="1">
      <c r="B283" s="245"/>
      <c r="C283" s="246"/>
      <c r="D283" s="236" t="s">
        <v>162</v>
      </c>
      <c r="E283" s="247" t="s">
        <v>21</v>
      </c>
      <c r="F283" s="248" t="s">
        <v>355</v>
      </c>
      <c r="G283" s="246"/>
      <c r="H283" s="249">
        <v>19.859000000000002</v>
      </c>
      <c r="I283" s="250"/>
      <c r="J283" s="246"/>
      <c r="K283" s="246"/>
      <c r="L283" s="251"/>
      <c r="M283" s="252"/>
      <c r="N283" s="253"/>
      <c r="O283" s="253"/>
      <c r="P283" s="253"/>
      <c r="Q283" s="253"/>
      <c r="R283" s="253"/>
      <c r="S283" s="253"/>
      <c r="T283" s="254"/>
      <c r="AT283" s="255" t="s">
        <v>162</v>
      </c>
      <c r="AU283" s="255" t="s">
        <v>85</v>
      </c>
      <c r="AV283" s="12" t="s">
        <v>85</v>
      </c>
      <c r="AW283" s="12" t="s">
        <v>36</v>
      </c>
      <c r="AX283" s="12" t="s">
        <v>76</v>
      </c>
      <c r="AY283" s="255" t="s">
        <v>154</v>
      </c>
    </row>
    <row r="284" s="11" customFormat="1">
      <c r="B284" s="234"/>
      <c r="C284" s="235"/>
      <c r="D284" s="236" t="s">
        <v>162</v>
      </c>
      <c r="E284" s="237" t="s">
        <v>21</v>
      </c>
      <c r="F284" s="238" t="s">
        <v>356</v>
      </c>
      <c r="G284" s="235"/>
      <c r="H284" s="237" t="s">
        <v>21</v>
      </c>
      <c r="I284" s="239"/>
      <c r="J284" s="235"/>
      <c r="K284" s="235"/>
      <c r="L284" s="240"/>
      <c r="M284" s="241"/>
      <c r="N284" s="242"/>
      <c r="O284" s="242"/>
      <c r="P284" s="242"/>
      <c r="Q284" s="242"/>
      <c r="R284" s="242"/>
      <c r="S284" s="242"/>
      <c r="T284" s="243"/>
      <c r="AT284" s="244" t="s">
        <v>162</v>
      </c>
      <c r="AU284" s="244" t="s">
        <v>85</v>
      </c>
      <c r="AV284" s="11" t="s">
        <v>38</v>
      </c>
      <c r="AW284" s="11" t="s">
        <v>36</v>
      </c>
      <c r="AX284" s="11" t="s">
        <v>76</v>
      </c>
      <c r="AY284" s="244" t="s">
        <v>154</v>
      </c>
    </row>
    <row r="285" s="12" customFormat="1">
      <c r="B285" s="245"/>
      <c r="C285" s="246"/>
      <c r="D285" s="236" t="s">
        <v>162</v>
      </c>
      <c r="E285" s="247" t="s">
        <v>21</v>
      </c>
      <c r="F285" s="248" t="s">
        <v>357</v>
      </c>
      <c r="G285" s="246"/>
      <c r="H285" s="249">
        <v>-1.53</v>
      </c>
      <c r="I285" s="250"/>
      <c r="J285" s="246"/>
      <c r="K285" s="246"/>
      <c r="L285" s="251"/>
      <c r="M285" s="252"/>
      <c r="N285" s="253"/>
      <c r="O285" s="253"/>
      <c r="P285" s="253"/>
      <c r="Q285" s="253"/>
      <c r="R285" s="253"/>
      <c r="S285" s="253"/>
      <c r="T285" s="254"/>
      <c r="AT285" s="255" t="s">
        <v>162</v>
      </c>
      <c r="AU285" s="255" t="s">
        <v>85</v>
      </c>
      <c r="AV285" s="12" t="s">
        <v>85</v>
      </c>
      <c r="AW285" s="12" t="s">
        <v>36</v>
      </c>
      <c r="AX285" s="12" t="s">
        <v>76</v>
      </c>
      <c r="AY285" s="255" t="s">
        <v>154</v>
      </c>
    </row>
    <row r="286" s="12" customFormat="1">
      <c r="B286" s="245"/>
      <c r="C286" s="246"/>
      <c r="D286" s="236" t="s">
        <v>162</v>
      </c>
      <c r="E286" s="247" t="s">
        <v>21</v>
      </c>
      <c r="F286" s="248" t="s">
        <v>358</v>
      </c>
      <c r="G286" s="246"/>
      <c r="H286" s="249">
        <v>-0.27000000000000002</v>
      </c>
      <c r="I286" s="250"/>
      <c r="J286" s="246"/>
      <c r="K286" s="246"/>
      <c r="L286" s="251"/>
      <c r="M286" s="252"/>
      <c r="N286" s="253"/>
      <c r="O286" s="253"/>
      <c r="P286" s="253"/>
      <c r="Q286" s="253"/>
      <c r="R286" s="253"/>
      <c r="S286" s="253"/>
      <c r="T286" s="254"/>
      <c r="AT286" s="255" t="s">
        <v>162</v>
      </c>
      <c r="AU286" s="255" t="s">
        <v>85</v>
      </c>
      <c r="AV286" s="12" t="s">
        <v>85</v>
      </c>
      <c r="AW286" s="12" t="s">
        <v>36</v>
      </c>
      <c r="AX286" s="12" t="s">
        <v>76</v>
      </c>
      <c r="AY286" s="255" t="s">
        <v>154</v>
      </c>
    </row>
    <row r="287" s="11" customFormat="1">
      <c r="B287" s="234"/>
      <c r="C287" s="235"/>
      <c r="D287" s="236" t="s">
        <v>162</v>
      </c>
      <c r="E287" s="237" t="s">
        <v>21</v>
      </c>
      <c r="F287" s="238" t="s">
        <v>359</v>
      </c>
      <c r="G287" s="235"/>
      <c r="H287" s="237" t="s">
        <v>21</v>
      </c>
      <c r="I287" s="239"/>
      <c r="J287" s="235"/>
      <c r="K287" s="235"/>
      <c r="L287" s="240"/>
      <c r="M287" s="241"/>
      <c r="N287" s="242"/>
      <c r="O287" s="242"/>
      <c r="P287" s="242"/>
      <c r="Q287" s="242"/>
      <c r="R287" s="242"/>
      <c r="S287" s="242"/>
      <c r="T287" s="243"/>
      <c r="AT287" s="244" t="s">
        <v>162</v>
      </c>
      <c r="AU287" s="244" t="s">
        <v>85</v>
      </c>
      <c r="AV287" s="11" t="s">
        <v>38</v>
      </c>
      <c r="AW287" s="11" t="s">
        <v>36</v>
      </c>
      <c r="AX287" s="11" t="s">
        <v>76</v>
      </c>
      <c r="AY287" s="244" t="s">
        <v>154</v>
      </c>
    </row>
    <row r="288" s="12" customFormat="1">
      <c r="B288" s="245"/>
      <c r="C288" s="246"/>
      <c r="D288" s="236" t="s">
        <v>162</v>
      </c>
      <c r="E288" s="247" t="s">
        <v>21</v>
      </c>
      <c r="F288" s="248" t="s">
        <v>360</v>
      </c>
      <c r="G288" s="246"/>
      <c r="H288" s="249">
        <v>0.437</v>
      </c>
      <c r="I288" s="250"/>
      <c r="J288" s="246"/>
      <c r="K288" s="246"/>
      <c r="L288" s="251"/>
      <c r="M288" s="252"/>
      <c r="N288" s="253"/>
      <c r="O288" s="253"/>
      <c r="P288" s="253"/>
      <c r="Q288" s="253"/>
      <c r="R288" s="253"/>
      <c r="S288" s="253"/>
      <c r="T288" s="254"/>
      <c r="AT288" s="255" t="s">
        <v>162</v>
      </c>
      <c r="AU288" s="255" t="s">
        <v>85</v>
      </c>
      <c r="AV288" s="12" t="s">
        <v>85</v>
      </c>
      <c r="AW288" s="12" t="s">
        <v>36</v>
      </c>
      <c r="AX288" s="12" t="s">
        <v>76</v>
      </c>
      <c r="AY288" s="255" t="s">
        <v>154</v>
      </c>
    </row>
    <row r="289" s="12" customFormat="1">
      <c r="B289" s="245"/>
      <c r="C289" s="246"/>
      <c r="D289" s="236" t="s">
        <v>162</v>
      </c>
      <c r="E289" s="247" t="s">
        <v>21</v>
      </c>
      <c r="F289" s="248" t="s">
        <v>361</v>
      </c>
      <c r="G289" s="246"/>
      <c r="H289" s="249">
        <v>0.14999999999999999</v>
      </c>
      <c r="I289" s="250"/>
      <c r="J289" s="246"/>
      <c r="K289" s="246"/>
      <c r="L289" s="251"/>
      <c r="M289" s="252"/>
      <c r="N289" s="253"/>
      <c r="O289" s="253"/>
      <c r="P289" s="253"/>
      <c r="Q289" s="253"/>
      <c r="R289" s="253"/>
      <c r="S289" s="253"/>
      <c r="T289" s="254"/>
      <c r="AT289" s="255" t="s">
        <v>162</v>
      </c>
      <c r="AU289" s="255" t="s">
        <v>85</v>
      </c>
      <c r="AV289" s="12" t="s">
        <v>85</v>
      </c>
      <c r="AW289" s="12" t="s">
        <v>36</v>
      </c>
      <c r="AX289" s="12" t="s">
        <v>76</v>
      </c>
      <c r="AY289" s="255" t="s">
        <v>154</v>
      </c>
    </row>
    <row r="290" s="14" customFormat="1">
      <c r="B290" s="267"/>
      <c r="C290" s="268"/>
      <c r="D290" s="236" t="s">
        <v>162</v>
      </c>
      <c r="E290" s="269" t="s">
        <v>21</v>
      </c>
      <c r="F290" s="270" t="s">
        <v>306</v>
      </c>
      <c r="G290" s="268"/>
      <c r="H290" s="271">
        <v>18.646000000000001</v>
      </c>
      <c r="I290" s="272"/>
      <c r="J290" s="268"/>
      <c r="K290" s="268"/>
      <c r="L290" s="273"/>
      <c r="M290" s="274"/>
      <c r="N290" s="275"/>
      <c r="O290" s="275"/>
      <c r="P290" s="275"/>
      <c r="Q290" s="275"/>
      <c r="R290" s="275"/>
      <c r="S290" s="275"/>
      <c r="T290" s="276"/>
      <c r="AT290" s="277" t="s">
        <v>162</v>
      </c>
      <c r="AU290" s="277" t="s">
        <v>85</v>
      </c>
      <c r="AV290" s="14" t="s">
        <v>170</v>
      </c>
      <c r="AW290" s="14" t="s">
        <v>36</v>
      </c>
      <c r="AX290" s="14" t="s">
        <v>76</v>
      </c>
      <c r="AY290" s="277" t="s">
        <v>154</v>
      </c>
    </row>
    <row r="291" s="13" customFormat="1">
      <c r="B291" s="256"/>
      <c r="C291" s="257"/>
      <c r="D291" s="236" t="s">
        <v>162</v>
      </c>
      <c r="E291" s="258" t="s">
        <v>21</v>
      </c>
      <c r="F291" s="259" t="s">
        <v>166</v>
      </c>
      <c r="G291" s="257"/>
      <c r="H291" s="260">
        <v>18.646000000000001</v>
      </c>
      <c r="I291" s="261"/>
      <c r="J291" s="257"/>
      <c r="K291" s="257"/>
      <c r="L291" s="262"/>
      <c r="M291" s="263"/>
      <c r="N291" s="264"/>
      <c r="O291" s="264"/>
      <c r="P291" s="264"/>
      <c r="Q291" s="264"/>
      <c r="R291" s="264"/>
      <c r="S291" s="264"/>
      <c r="T291" s="265"/>
      <c r="AT291" s="266" t="s">
        <v>162</v>
      </c>
      <c r="AU291" s="266" t="s">
        <v>85</v>
      </c>
      <c r="AV291" s="13" t="s">
        <v>160</v>
      </c>
      <c r="AW291" s="13" t="s">
        <v>36</v>
      </c>
      <c r="AX291" s="13" t="s">
        <v>38</v>
      </c>
      <c r="AY291" s="266" t="s">
        <v>154</v>
      </c>
    </row>
    <row r="292" s="1" customFormat="1" ht="16.5" customHeight="1">
      <c r="B292" s="47"/>
      <c r="C292" s="222" t="s">
        <v>362</v>
      </c>
      <c r="D292" s="222" t="s">
        <v>156</v>
      </c>
      <c r="E292" s="223" t="s">
        <v>363</v>
      </c>
      <c r="F292" s="224" t="s">
        <v>364</v>
      </c>
      <c r="G292" s="225" t="s">
        <v>159</v>
      </c>
      <c r="H292" s="226">
        <v>30.190000000000001</v>
      </c>
      <c r="I292" s="227"/>
      <c r="J292" s="228">
        <f>ROUND(I292*H292,2)</f>
        <v>0</v>
      </c>
      <c r="K292" s="224" t="s">
        <v>21</v>
      </c>
      <c r="L292" s="73"/>
      <c r="M292" s="229" t="s">
        <v>21</v>
      </c>
      <c r="N292" s="230" t="s">
        <v>47</v>
      </c>
      <c r="O292" s="48"/>
      <c r="P292" s="231">
        <f>O292*H292</f>
        <v>0</v>
      </c>
      <c r="Q292" s="231">
        <v>0.00024000000000000001</v>
      </c>
      <c r="R292" s="231">
        <f>Q292*H292</f>
        <v>0.0072456000000000005</v>
      </c>
      <c r="S292" s="231">
        <v>0</v>
      </c>
      <c r="T292" s="232">
        <f>S292*H292</f>
        <v>0</v>
      </c>
      <c r="AR292" s="24" t="s">
        <v>160</v>
      </c>
      <c r="AT292" s="24" t="s">
        <v>156</v>
      </c>
      <c r="AU292" s="24" t="s">
        <v>85</v>
      </c>
      <c r="AY292" s="24" t="s">
        <v>154</v>
      </c>
      <c r="BE292" s="233">
        <f>IF(N292="základní",J292,0)</f>
        <v>0</v>
      </c>
      <c r="BF292" s="233">
        <f>IF(N292="snížená",J292,0)</f>
        <v>0</v>
      </c>
      <c r="BG292" s="233">
        <f>IF(N292="zákl. přenesená",J292,0)</f>
        <v>0</v>
      </c>
      <c r="BH292" s="233">
        <f>IF(N292="sníž. přenesená",J292,0)</f>
        <v>0</v>
      </c>
      <c r="BI292" s="233">
        <f>IF(N292="nulová",J292,0)</f>
        <v>0</v>
      </c>
      <c r="BJ292" s="24" t="s">
        <v>38</v>
      </c>
      <c r="BK292" s="233">
        <f>ROUND(I292*H292,2)</f>
        <v>0</v>
      </c>
      <c r="BL292" s="24" t="s">
        <v>160</v>
      </c>
      <c r="BM292" s="24" t="s">
        <v>365</v>
      </c>
    </row>
    <row r="293" s="11" customFormat="1">
      <c r="B293" s="234"/>
      <c r="C293" s="235"/>
      <c r="D293" s="236" t="s">
        <v>162</v>
      </c>
      <c r="E293" s="237" t="s">
        <v>21</v>
      </c>
      <c r="F293" s="238" t="s">
        <v>303</v>
      </c>
      <c r="G293" s="235"/>
      <c r="H293" s="237" t="s">
        <v>21</v>
      </c>
      <c r="I293" s="239"/>
      <c r="J293" s="235"/>
      <c r="K293" s="235"/>
      <c r="L293" s="240"/>
      <c r="M293" s="241"/>
      <c r="N293" s="242"/>
      <c r="O293" s="242"/>
      <c r="P293" s="242"/>
      <c r="Q293" s="242"/>
      <c r="R293" s="242"/>
      <c r="S293" s="242"/>
      <c r="T293" s="243"/>
      <c r="AT293" s="244" t="s">
        <v>162</v>
      </c>
      <c r="AU293" s="244" t="s">
        <v>85</v>
      </c>
      <c r="AV293" s="11" t="s">
        <v>38</v>
      </c>
      <c r="AW293" s="11" t="s">
        <v>36</v>
      </c>
      <c r="AX293" s="11" t="s">
        <v>76</v>
      </c>
      <c r="AY293" s="244" t="s">
        <v>154</v>
      </c>
    </row>
    <row r="294" s="11" customFormat="1">
      <c r="B294" s="234"/>
      <c r="C294" s="235"/>
      <c r="D294" s="236" t="s">
        <v>162</v>
      </c>
      <c r="E294" s="237" t="s">
        <v>21</v>
      </c>
      <c r="F294" s="238" t="s">
        <v>277</v>
      </c>
      <c r="G294" s="235"/>
      <c r="H294" s="237" t="s">
        <v>21</v>
      </c>
      <c r="I294" s="239"/>
      <c r="J294" s="235"/>
      <c r="K294" s="235"/>
      <c r="L294" s="240"/>
      <c r="M294" s="241"/>
      <c r="N294" s="242"/>
      <c r="O294" s="242"/>
      <c r="P294" s="242"/>
      <c r="Q294" s="242"/>
      <c r="R294" s="242"/>
      <c r="S294" s="242"/>
      <c r="T294" s="243"/>
      <c r="AT294" s="244" t="s">
        <v>162</v>
      </c>
      <c r="AU294" s="244" t="s">
        <v>85</v>
      </c>
      <c r="AV294" s="11" t="s">
        <v>38</v>
      </c>
      <c r="AW294" s="11" t="s">
        <v>36</v>
      </c>
      <c r="AX294" s="11" t="s">
        <v>76</v>
      </c>
      <c r="AY294" s="244" t="s">
        <v>154</v>
      </c>
    </row>
    <row r="295" s="11" customFormat="1">
      <c r="B295" s="234"/>
      <c r="C295" s="235"/>
      <c r="D295" s="236" t="s">
        <v>162</v>
      </c>
      <c r="E295" s="237" t="s">
        <v>21</v>
      </c>
      <c r="F295" s="238" t="s">
        <v>315</v>
      </c>
      <c r="G295" s="235"/>
      <c r="H295" s="237" t="s">
        <v>21</v>
      </c>
      <c r="I295" s="239"/>
      <c r="J295" s="235"/>
      <c r="K295" s="235"/>
      <c r="L295" s="240"/>
      <c r="M295" s="241"/>
      <c r="N295" s="242"/>
      <c r="O295" s="242"/>
      <c r="P295" s="242"/>
      <c r="Q295" s="242"/>
      <c r="R295" s="242"/>
      <c r="S295" s="242"/>
      <c r="T295" s="243"/>
      <c r="AT295" s="244" t="s">
        <v>162</v>
      </c>
      <c r="AU295" s="244" t="s">
        <v>85</v>
      </c>
      <c r="AV295" s="11" t="s">
        <v>38</v>
      </c>
      <c r="AW295" s="11" t="s">
        <v>36</v>
      </c>
      <c r="AX295" s="11" t="s">
        <v>76</v>
      </c>
      <c r="AY295" s="244" t="s">
        <v>154</v>
      </c>
    </row>
    <row r="296" s="11" customFormat="1">
      <c r="B296" s="234"/>
      <c r="C296" s="235"/>
      <c r="D296" s="236" t="s">
        <v>162</v>
      </c>
      <c r="E296" s="237" t="s">
        <v>21</v>
      </c>
      <c r="F296" s="238" t="s">
        <v>316</v>
      </c>
      <c r="G296" s="235"/>
      <c r="H296" s="237" t="s">
        <v>21</v>
      </c>
      <c r="I296" s="239"/>
      <c r="J296" s="235"/>
      <c r="K296" s="235"/>
      <c r="L296" s="240"/>
      <c r="M296" s="241"/>
      <c r="N296" s="242"/>
      <c r="O296" s="242"/>
      <c r="P296" s="242"/>
      <c r="Q296" s="242"/>
      <c r="R296" s="242"/>
      <c r="S296" s="242"/>
      <c r="T296" s="243"/>
      <c r="AT296" s="244" t="s">
        <v>162</v>
      </c>
      <c r="AU296" s="244" t="s">
        <v>85</v>
      </c>
      <c r="AV296" s="11" t="s">
        <v>38</v>
      </c>
      <c r="AW296" s="11" t="s">
        <v>36</v>
      </c>
      <c r="AX296" s="11" t="s">
        <v>76</v>
      </c>
      <c r="AY296" s="244" t="s">
        <v>154</v>
      </c>
    </row>
    <row r="297" s="11" customFormat="1">
      <c r="B297" s="234"/>
      <c r="C297" s="235"/>
      <c r="D297" s="236" t="s">
        <v>162</v>
      </c>
      <c r="E297" s="237" t="s">
        <v>21</v>
      </c>
      <c r="F297" s="238" t="s">
        <v>317</v>
      </c>
      <c r="G297" s="235"/>
      <c r="H297" s="237" t="s">
        <v>21</v>
      </c>
      <c r="I297" s="239"/>
      <c r="J297" s="235"/>
      <c r="K297" s="235"/>
      <c r="L297" s="240"/>
      <c r="M297" s="241"/>
      <c r="N297" s="242"/>
      <c r="O297" s="242"/>
      <c r="P297" s="242"/>
      <c r="Q297" s="242"/>
      <c r="R297" s="242"/>
      <c r="S297" s="242"/>
      <c r="T297" s="243"/>
      <c r="AT297" s="244" t="s">
        <v>162</v>
      </c>
      <c r="AU297" s="244" t="s">
        <v>85</v>
      </c>
      <c r="AV297" s="11" t="s">
        <v>38</v>
      </c>
      <c r="AW297" s="11" t="s">
        <v>36</v>
      </c>
      <c r="AX297" s="11" t="s">
        <v>76</v>
      </c>
      <c r="AY297" s="244" t="s">
        <v>154</v>
      </c>
    </row>
    <row r="298" s="12" customFormat="1">
      <c r="B298" s="245"/>
      <c r="C298" s="246"/>
      <c r="D298" s="236" t="s">
        <v>162</v>
      </c>
      <c r="E298" s="247" t="s">
        <v>21</v>
      </c>
      <c r="F298" s="248" t="s">
        <v>366</v>
      </c>
      <c r="G298" s="246"/>
      <c r="H298" s="249">
        <v>0.35999999999999999</v>
      </c>
      <c r="I298" s="250"/>
      <c r="J298" s="246"/>
      <c r="K298" s="246"/>
      <c r="L298" s="251"/>
      <c r="M298" s="252"/>
      <c r="N298" s="253"/>
      <c r="O298" s="253"/>
      <c r="P298" s="253"/>
      <c r="Q298" s="253"/>
      <c r="R298" s="253"/>
      <c r="S298" s="253"/>
      <c r="T298" s="254"/>
      <c r="AT298" s="255" t="s">
        <v>162</v>
      </c>
      <c r="AU298" s="255" t="s">
        <v>85</v>
      </c>
      <c r="AV298" s="12" t="s">
        <v>85</v>
      </c>
      <c r="AW298" s="12" t="s">
        <v>36</v>
      </c>
      <c r="AX298" s="12" t="s">
        <v>76</v>
      </c>
      <c r="AY298" s="255" t="s">
        <v>154</v>
      </c>
    </row>
    <row r="299" s="12" customFormat="1">
      <c r="B299" s="245"/>
      <c r="C299" s="246"/>
      <c r="D299" s="236" t="s">
        <v>162</v>
      </c>
      <c r="E299" s="247" t="s">
        <v>21</v>
      </c>
      <c r="F299" s="248" t="s">
        <v>367</v>
      </c>
      <c r="G299" s="246"/>
      <c r="H299" s="249">
        <v>0.27000000000000002</v>
      </c>
      <c r="I299" s="250"/>
      <c r="J299" s="246"/>
      <c r="K299" s="246"/>
      <c r="L299" s="251"/>
      <c r="M299" s="252"/>
      <c r="N299" s="253"/>
      <c r="O299" s="253"/>
      <c r="P299" s="253"/>
      <c r="Q299" s="253"/>
      <c r="R299" s="253"/>
      <c r="S299" s="253"/>
      <c r="T299" s="254"/>
      <c r="AT299" s="255" t="s">
        <v>162</v>
      </c>
      <c r="AU299" s="255" t="s">
        <v>85</v>
      </c>
      <c r="AV299" s="12" t="s">
        <v>85</v>
      </c>
      <c r="AW299" s="12" t="s">
        <v>36</v>
      </c>
      <c r="AX299" s="12" t="s">
        <v>76</v>
      </c>
      <c r="AY299" s="255" t="s">
        <v>154</v>
      </c>
    </row>
    <row r="300" s="12" customFormat="1">
      <c r="B300" s="245"/>
      <c r="C300" s="246"/>
      <c r="D300" s="236" t="s">
        <v>162</v>
      </c>
      <c r="E300" s="247" t="s">
        <v>21</v>
      </c>
      <c r="F300" s="248" t="s">
        <v>368</v>
      </c>
      <c r="G300" s="246"/>
      <c r="H300" s="249">
        <v>4.9299999999999997</v>
      </c>
      <c r="I300" s="250"/>
      <c r="J300" s="246"/>
      <c r="K300" s="246"/>
      <c r="L300" s="251"/>
      <c r="M300" s="252"/>
      <c r="N300" s="253"/>
      <c r="O300" s="253"/>
      <c r="P300" s="253"/>
      <c r="Q300" s="253"/>
      <c r="R300" s="253"/>
      <c r="S300" s="253"/>
      <c r="T300" s="254"/>
      <c r="AT300" s="255" t="s">
        <v>162</v>
      </c>
      <c r="AU300" s="255" t="s">
        <v>85</v>
      </c>
      <c r="AV300" s="12" t="s">
        <v>85</v>
      </c>
      <c r="AW300" s="12" t="s">
        <v>36</v>
      </c>
      <c r="AX300" s="12" t="s">
        <v>76</v>
      </c>
      <c r="AY300" s="255" t="s">
        <v>154</v>
      </c>
    </row>
    <row r="301" s="12" customFormat="1">
      <c r="B301" s="245"/>
      <c r="C301" s="246"/>
      <c r="D301" s="236" t="s">
        <v>162</v>
      </c>
      <c r="E301" s="247" t="s">
        <v>21</v>
      </c>
      <c r="F301" s="248" t="s">
        <v>369</v>
      </c>
      <c r="G301" s="246"/>
      <c r="H301" s="249">
        <v>6.0449999999999999</v>
      </c>
      <c r="I301" s="250"/>
      <c r="J301" s="246"/>
      <c r="K301" s="246"/>
      <c r="L301" s="251"/>
      <c r="M301" s="252"/>
      <c r="N301" s="253"/>
      <c r="O301" s="253"/>
      <c r="P301" s="253"/>
      <c r="Q301" s="253"/>
      <c r="R301" s="253"/>
      <c r="S301" s="253"/>
      <c r="T301" s="254"/>
      <c r="AT301" s="255" t="s">
        <v>162</v>
      </c>
      <c r="AU301" s="255" t="s">
        <v>85</v>
      </c>
      <c r="AV301" s="12" t="s">
        <v>85</v>
      </c>
      <c r="AW301" s="12" t="s">
        <v>36</v>
      </c>
      <c r="AX301" s="12" t="s">
        <v>76</v>
      </c>
      <c r="AY301" s="255" t="s">
        <v>154</v>
      </c>
    </row>
    <row r="302" s="12" customFormat="1">
      <c r="B302" s="245"/>
      <c r="C302" s="246"/>
      <c r="D302" s="236" t="s">
        <v>162</v>
      </c>
      <c r="E302" s="247" t="s">
        <v>21</v>
      </c>
      <c r="F302" s="248" t="s">
        <v>370</v>
      </c>
      <c r="G302" s="246"/>
      <c r="H302" s="249">
        <v>4.4199999999999999</v>
      </c>
      <c r="I302" s="250"/>
      <c r="J302" s="246"/>
      <c r="K302" s="246"/>
      <c r="L302" s="251"/>
      <c r="M302" s="252"/>
      <c r="N302" s="253"/>
      <c r="O302" s="253"/>
      <c r="P302" s="253"/>
      <c r="Q302" s="253"/>
      <c r="R302" s="253"/>
      <c r="S302" s="253"/>
      <c r="T302" s="254"/>
      <c r="AT302" s="255" t="s">
        <v>162</v>
      </c>
      <c r="AU302" s="255" t="s">
        <v>85</v>
      </c>
      <c r="AV302" s="12" t="s">
        <v>85</v>
      </c>
      <c r="AW302" s="12" t="s">
        <v>36</v>
      </c>
      <c r="AX302" s="12" t="s">
        <v>76</v>
      </c>
      <c r="AY302" s="255" t="s">
        <v>154</v>
      </c>
    </row>
    <row r="303" s="12" customFormat="1">
      <c r="B303" s="245"/>
      <c r="C303" s="246"/>
      <c r="D303" s="236" t="s">
        <v>162</v>
      </c>
      <c r="E303" s="247" t="s">
        <v>21</v>
      </c>
      <c r="F303" s="248" t="s">
        <v>371</v>
      </c>
      <c r="G303" s="246"/>
      <c r="H303" s="249">
        <v>1.161</v>
      </c>
      <c r="I303" s="250"/>
      <c r="J303" s="246"/>
      <c r="K303" s="246"/>
      <c r="L303" s="251"/>
      <c r="M303" s="252"/>
      <c r="N303" s="253"/>
      <c r="O303" s="253"/>
      <c r="P303" s="253"/>
      <c r="Q303" s="253"/>
      <c r="R303" s="253"/>
      <c r="S303" s="253"/>
      <c r="T303" s="254"/>
      <c r="AT303" s="255" t="s">
        <v>162</v>
      </c>
      <c r="AU303" s="255" t="s">
        <v>85</v>
      </c>
      <c r="AV303" s="12" t="s">
        <v>85</v>
      </c>
      <c r="AW303" s="12" t="s">
        <v>36</v>
      </c>
      <c r="AX303" s="12" t="s">
        <v>76</v>
      </c>
      <c r="AY303" s="255" t="s">
        <v>154</v>
      </c>
    </row>
    <row r="304" s="12" customFormat="1">
      <c r="B304" s="245"/>
      <c r="C304" s="246"/>
      <c r="D304" s="236" t="s">
        <v>162</v>
      </c>
      <c r="E304" s="247" t="s">
        <v>21</v>
      </c>
      <c r="F304" s="248" t="s">
        <v>372</v>
      </c>
      <c r="G304" s="246"/>
      <c r="H304" s="249">
        <v>3.8959999999999999</v>
      </c>
      <c r="I304" s="250"/>
      <c r="J304" s="246"/>
      <c r="K304" s="246"/>
      <c r="L304" s="251"/>
      <c r="M304" s="252"/>
      <c r="N304" s="253"/>
      <c r="O304" s="253"/>
      <c r="P304" s="253"/>
      <c r="Q304" s="253"/>
      <c r="R304" s="253"/>
      <c r="S304" s="253"/>
      <c r="T304" s="254"/>
      <c r="AT304" s="255" t="s">
        <v>162</v>
      </c>
      <c r="AU304" s="255" t="s">
        <v>85</v>
      </c>
      <c r="AV304" s="12" t="s">
        <v>85</v>
      </c>
      <c r="AW304" s="12" t="s">
        <v>36</v>
      </c>
      <c r="AX304" s="12" t="s">
        <v>76</v>
      </c>
      <c r="AY304" s="255" t="s">
        <v>154</v>
      </c>
    </row>
    <row r="305" s="12" customFormat="1">
      <c r="B305" s="245"/>
      <c r="C305" s="246"/>
      <c r="D305" s="236" t="s">
        <v>162</v>
      </c>
      <c r="E305" s="247" t="s">
        <v>21</v>
      </c>
      <c r="F305" s="248" t="s">
        <v>373</v>
      </c>
      <c r="G305" s="246"/>
      <c r="H305" s="249">
        <v>1.548</v>
      </c>
      <c r="I305" s="250"/>
      <c r="J305" s="246"/>
      <c r="K305" s="246"/>
      <c r="L305" s="251"/>
      <c r="M305" s="252"/>
      <c r="N305" s="253"/>
      <c r="O305" s="253"/>
      <c r="P305" s="253"/>
      <c r="Q305" s="253"/>
      <c r="R305" s="253"/>
      <c r="S305" s="253"/>
      <c r="T305" s="254"/>
      <c r="AT305" s="255" t="s">
        <v>162</v>
      </c>
      <c r="AU305" s="255" t="s">
        <v>85</v>
      </c>
      <c r="AV305" s="12" t="s">
        <v>85</v>
      </c>
      <c r="AW305" s="12" t="s">
        <v>36</v>
      </c>
      <c r="AX305" s="12" t="s">
        <v>76</v>
      </c>
      <c r="AY305" s="255" t="s">
        <v>154</v>
      </c>
    </row>
    <row r="306" s="14" customFormat="1">
      <c r="B306" s="267"/>
      <c r="C306" s="268"/>
      <c r="D306" s="236" t="s">
        <v>162</v>
      </c>
      <c r="E306" s="269" t="s">
        <v>21</v>
      </c>
      <c r="F306" s="270" t="s">
        <v>326</v>
      </c>
      <c r="G306" s="268"/>
      <c r="H306" s="271">
        <v>22.629999999999999</v>
      </c>
      <c r="I306" s="272"/>
      <c r="J306" s="268"/>
      <c r="K306" s="268"/>
      <c r="L306" s="273"/>
      <c r="M306" s="274"/>
      <c r="N306" s="275"/>
      <c r="O306" s="275"/>
      <c r="P306" s="275"/>
      <c r="Q306" s="275"/>
      <c r="R306" s="275"/>
      <c r="S306" s="275"/>
      <c r="T306" s="276"/>
      <c r="AT306" s="277" t="s">
        <v>162</v>
      </c>
      <c r="AU306" s="277" t="s">
        <v>85</v>
      </c>
      <c r="AV306" s="14" t="s">
        <v>170</v>
      </c>
      <c r="AW306" s="14" t="s">
        <v>36</v>
      </c>
      <c r="AX306" s="14" t="s">
        <v>76</v>
      </c>
      <c r="AY306" s="277" t="s">
        <v>154</v>
      </c>
    </row>
    <row r="307" s="12" customFormat="1">
      <c r="B307" s="245"/>
      <c r="C307" s="246"/>
      <c r="D307" s="236" t="s">
        <v>162</v>
      </c>
      <c r="E307" s="247" t="s">
        <v>21</v>
      </c>
      <c r="F307" s="248" t="s">
        <v>374</v>
      </c>
      <c r="G307" s="246"/>
      <c r="H307" s="249">
        <v>7.5599999999999996</v>
      </c>
      <c r="I307" s="250"/>
      <c r="J307" s="246"/>
      <c r="K307" s="246"/>
      <c r="L307" s="251"/>
      <c r="M307" s="252"/>
      <c r="N307" s="253"/>
      <c r="O307" s="253"/>
      <c r="P307" s="253"/>
      <c r="Q307" s="253"/>
      <c r="R307" s="253"/>
      <c r="S307" s="253"/>
      <c r="T307" s="254"/>
      <c r="AT307" s="255" t="s">
        <v>162</v>
      </c>
      <c r="AU307" s="255" t="s">
        <v>85</v>
      </c>
      <c r="AV307" s="12" t="s">
        <v>85</v>
      </c>
      <c r="AW307" s="12" t="s">
        <v>36</v>
      </c>
      <c r="AX307" s="12" t="s">
        <v>76</v>
      </c>
      <c r="AY307" s="255" t="s">
        <v>154</v>
      </c>
    </row>
    <row r="308" s="14" customFormat="1">
      <c r="B308" s="267"/>
      <c r="C308" s="268"/>
      <c r="D308" s="236" t="s">
        <v>162</v>
      </c>
      <c r="E308" s="269" t="s">
        <v>21</v>
      </c>
      <c r="F308" s="270" t="s">
        <v>331</v>
      </c>
      <c r="G308" s="268"/>
      <c r="H308" s="271">
        <v>7.5599999999999996</v>
      </c>
      <c r="I308" s="272"/>
      <c r="J308" s="268"/>
      <c r="K308" s="268"/>
      <c r="L308" s="273"/>
      <c r="M308" s="274"/>
      <c r="N308" s="275"/>
      <c r="O308" s="275"/>
      <c r="P308" s="275"/>
      <c r="Q308" s="275"/>
      <c r="R308" s="275"/>
      <c r="S308" s="275"/>
      <c r="T308" s="276"/>
      <c r="AT308" s="277" t="s">
        <v>162</v>
      </c>
      <c r="AU308" s="277" t="s">
        <v>85</v>
      </c>
      <c r="AV308" s="14" t="s">
        <v>170</v>
      </c>
      <c r="AW308" s="14" t="s">
        <v>36</v>
      </c>
      <c r="AX308" s="14" t="s">
        <v>76</v>
      </c>
      <c r="AY308" s="277" t="s">
        <v>154</v>
      </c>
    </row>
    <row r="309" s="13" customFormat="1">
      <c r="B309" s="256"/>
      <c r="C309" s="257"/>
      <c r="D309" s="236" t="s">
        <v>162</v>
      </c>
      <c r="E309" s="258" t="s">
        <v>21</v>
      </c>
      <c r="F309" s="259" t="s">
        <v>166</v>
      </c>
      <c r="G309" s="257"/>
      <c r="H309" s="260">
        <v>30.190000000000001</v>
      </c>
      <c r="I309" s="261"/>
      <c r="J309" s="257"/>
      <c r="K309" s="257"/>
      <c r="L309" s="262"/>
      <c r="M309" s="263"/>
      <c r="N309" s="264"/>
      <c r="O309" s="264"/>
      <c r="P309" s="264"/>
      <c r="Q309" s="264"/>
      <c r="R309" s="264"/>
      <c r="S309" s="264"/>
      <c r="T309" s="265"/>
      <c r="AT309" s="266" t="s">
        <v>162</v>
      </c>
      <c r="AU309" s="266" t="s">
        <v>85</v>
      </c>
      <c r="AV309" s="13" t="s">
        <v>160</v>
      </c>
      <c r="AW309" s="13" t="s">
        <v>36</v>
      </c>
      <c r="AX309" s="13" t="s">
        <v>38</v>
      </c>
      <c r="AY309" s="266" t="s">
        <v>154</v>
      </c>
    </row>
    <row r="310" s="1" customFormat="1" ht="16.5" customHeight="1">
      <c r="B310" s="47"/>
      <c r="C310" s="222" t="s">
        <v>375</v>
      </c>
      <c r="D310" s="222" t="s">
        <v>156</v>
      </c>
      <c r="E310" s="223" t="s">
        <v>376</v>
      </c>
      <c r="F310" s="224" t="s">
        <v>377</v>
      </c>
      <c r="G310" s="225" t="s">
        <v>179</v>
      </c>
      <c r="H310" s="226">
        <v>95.650000000000006</v>
      </c>
      <c r="I310" s="227"/>
      <c r="J310" s="228">
        <f>ROUND(I310*H310,2)</f>
        <v>0</v>
      </c>
      <c r="K310" s="224" t="s">
        <v>21</v>
      </c>
      <c r="L310" s="73"/>
      <c r="M310" s="229" t="s">
        <v>21</v>
      </c>
      <c r="N310" s="230" t="s">
        <v>47</v>
      </c>
      <c r="O310" s="48"/>
      <c r="P310" s="231">
        <f>O310*H310</f>
        <v>0</v>
      </c>
      <c r="Q310" s="231">
        <v>0.0015</v>
      </c>
      <c r="R310" s="231">
        <f>Q310*H310</f>
        <v>0.14347500000000002</v>
      </c>
      <c r="S310" s="231">
        <v>0</v>
      </c>
      <c r="T310" s="232">
        <f>S310*H310</f>
        <v>0</v>
      </c>
      <c r="AR310" s="24" t="s">
        <v>160</v>
      </c>
      <c r="AT310" s="24" t="s">
        <v>156</v>
      </c>
      <c r="AU310" s="24" t="s">
        <v>85</v>
      </c>
      <c r="AY310" s="24" t="s">
        <v>154</v>
      </c>
      <c r="BE310" s="233">
        <f>IF(N310="základní",J310,0)</f>
        <v>0</v>
      </c>
      <c r="BF310" s="233">
        <f>IF(N310="snížená",J310,0)</f>
        <v>0</v>
      </c>
      <c r="BG310" s="233">
        <f>IF(N310="zákl. přenesená",J310,0)</f>
        <v>0</v>
      </c>
      <c r="BH310" s="233">
        <f>IF(N310="sníž. přenesená",J310,0)</f>
        <v>0</v>
      </c>
      <c r="BI310" s="233">
        <f>IF(N310="nulová",J310,0)</f>
        <v>0</v>
      </c>
      <c r="BJ310" s="24" t="s">
        <v>38</v>
      </c>
      <c r="BK310" s="233">
        <f>ROUND(I310*H310,2)</f>
        <v>0</v>
      </c>
      <c r="BL310" s="24" t="s">
        <v>160</v>
      </c>
      <c r="BM310" s="24" t="s">
        <v>378</v>
      </c>
    </row>
    <row r="311" s="11" customFormat="1">
      <c r="B311" s="234"/>
      <c r="C311" s="235"/>
      <c r="D311" s="236" t="s">
        <v>162</v>
      </c>
      <c r="E311" s="237" t="s">
        <v>21</v>
      </c>
      <c r="F311" s="238" t="s">
        <v>303</v>
      </c>
      <c r="G311" s="235"/>
      <c r="H311" s="237" t="s">
        <v>21</v>
      </c>
      <c r="I311" s="239"/>
      <c r="J311" s="235"/>
      <c r="K311" s="235"/>
      <c r="L311" s="240"/>
      <c r="M311" s="241"/>
      <c r="N311" s="242"/>
      <c r="O311" s="242"/>
      <c r="P311" s="242"/>
      <c r="Q311" s="242"/>
      <c r="R311" s="242"/>
      <c r="S311" s="242"/>
      <c r="T311" s="243"/>
      <c r="AT311" s="244" t="s">
        <v>162</v>
      </c>
      <c r="AU311" s="244" t="s">
        <v>85</v>
      </c>
      <c r="AV311" s="11" t="s">
        <v>38</v>
      </c>
      <c r="AW311" s="11" t="s">
        <v>36</v>
      </c>
      <c r="AX311" s="11" t="s">
        <v>76</v>
      </c>
      <c r="AY311" s="244" t="s">
        <v>154</v>
      </c>
    </row>
    <row r="312" s="11" customFormat="1">
      <c r="B312" s="234"/>
      <c r="C312" s="235"/>
      <c r="D312" s="236" t="s">
        <v>162</v>
      </c>
      <c r="E312" s="237" t="s">
        <v>21</v>
      </c>
      <c r="F312" s="238" t="s">
        <v>277</v>
      </c>
      <c r="G312" s="235"/>
      <c r="H312" s="237" t="s">
        <v>21</v>
      </c>
      <c r="I312" s="239"/>
      <c r="J312" s="235"/>
      <c r="K312" s="235"/>
      <c r="L312" s="240"/>
      <c r="M312" s="241"/>
      <c r="N312" s="242"/>
      <c r="O312" s="242"/>
      <c r="P312" s="242"/>
      <c r="Q312" s="242"/>
      <c r="R312" s="242"/>
      <c r="S312" s="242"/>
      <c r="T312" s="243"/>
      <c r="AT312" s="244" t="s">
        <v>162</v>
      </c>
      <c r="AU312" s="244" t="s">
        <v>85</v>
      </c>
      <c r="AV312" s="11" t="s">
        <v>38</v>
      </c>
      <c r="AW312" s="11" t="s">
        <v>36</v>
      </c>
      <c r="AX312" s="11" t="s">
        <v>76</v>
      </c>
      <c r="AY312" s="244" t="s">
        <v>154</v>
      </c>
    </row>
    <row r="313" s="11" customFormat="1">
      <c r="B313" s="234"/>
      <c r="C313" s="235"/>
      <c r="D313" s="236" t="s">
        <v>162</v>
      </c>
      <c r="E313" s="237" t="s">
        <v>21</v>
      </c>
      <c r="F313" s="238" t="s">
        <v>315</v>
      </c>
      <c r="G313" s="235"/>
      <c r="H313" s="237" t="s">
        <v>21</v>
      </c>
      <c r="I313" s="239"/>
      <c r="J313" s="235"/>
      <c r="K313" s="235"/>
      <c r="L313" s="240"/>
      <c r="M313" s="241"/>
      <c r="N313" s="242"/>
      <c r="O313" s="242"/>
      <c r="P313" s="242"/>
      <c r="Q313" s="242"/>
      <c r="R313" s="242"/>
      <c r="S313" s="242"/>
      <c r="T313" s="243"/>
      <c r="AT313" s="244" t="s">
        <v>162</v>
      </c>
      <c r="AU313" s="244" t="s">
        <v>85</v>
      </c>
      <c r="AV313" s="11" t="s">
        <v>38</v>
      </c>
      <c r="AW313" s="11" t="s">
        <v>36</v>
      </c>
      <c r="AX313" s="11" t="s">
        <v>76</v>
      </c>
      <c r="AY313" s="244" t="s">
        <v>154</v>
      </c>
    </row>
    <row r="314" s="11" customFormat="1">
      <c r="B314" s="234"/>
      <c r="C314" s="235"/>
      <c r="D314" s="236" t="s">
        <v>162</v>
      </c>
      <c r="E314" s="237" t="s">
        <v>21</v>
      </c>
      <c r="F314" s="238" t="s">
        <v>316</v>
      </c>
      <c r="G314" s="235"/>
      <c r="H314" s="237" t="s">
        <v>21</v>
      </c>
      <c r="I314" s="239"/>
      <c r="J314" s="235"/>
      <c r="K314" s="235"/>
      <c r="L314" s="240"/>
      <c r="M314" s="241"/>
      <c r="N314" s="242"/>
      <c r="O314" s="242"/>
      <c r="P314" s="242"/>
      <c r="Q314" s="242"/>
      <c r="R314" s="242"/>
      <c r="S314" s="242"/>
      <c r="T314" s="243"/>
      <c r="AT314" s="244" t="s">
        <v>162</v>
      </c>
      <c r="AU314" s="244" t="s">
        <v>85</v>
      </c>
      <c r="AV314" s="11" t="s">
        <v>38</v>
      </c>
      <c r="AW314" s="11" t="s">
        <v>36</v>
      </c>
      <c r="AX314" s="11" t="s">
        <v>76</v>
      </c>
      <c r="AY314" s="244" t="s">
        <v>154</v>
      </c>
    </row>
    <row r="315" s="11" customFormat="1">
      <c r="B315" s="234"/>
      <c r="C315" s="235"/>
      <c r="D315" s="236" t="s">
        <v>162</v>
      </c>
      <c r="E315" s="237" t="s">
        <v>21</v>
      </c>
      <c r="F315" s="238" t="s">
        <v>317</v>
      </c>
      <c r="G315" s="235"/>
      <c r="H315" s="237" t="s">
        <v>21</v>
      </c>
      <c r="I315" s="239"/>
      <c r="J315" s="235"/>
      <c r="K315" s="235"/>
      <c r="L315" s="240"/>
      <c r="M315" s="241"/>
      <c r="N315" s="242"/>
      <c r="O315" s="242"/>
      <c r="P315" s="242"/>
      <c r="Q315" s="242"/>
      <c r="R315" s="242"/>
      <c r="S315" s="242"/>
      <c r="T315" s="243"/>
      <c r="AT315" s="244" t="s">
        <v>162</v>
      </c>
      <c r="AU315" s="244" t="s">
        <v>85</v>
      </c>
      <c r="AV315" s="11" t="s">
        <v>38</v>
      </c>
      <c r="AW315" s="11" t="s">
        <v>36</v>
      </c>
      <c r="AX315" s="11" t="s">
        <v>76</v>
      </c>
      <c r="AY315" s="244" t="s">
        <v>154</v>
      </c>
    </row>
    <row r="316" s="12" customFormat="1">
      <c r="B316" s="245"/>
      <c r="C316" s="246"/>
      <c r="D316" s="236" t="s">
        <v>162</v>
      </c>
      <c r="E316" s="247" t="s">
        <v>21</v>
      </c>
      <c r="F316" s="248" t="s">
        <v>379</v>
      </c>
      <c r="G316" s="246"/>
      <c r="H316" s="249">
        <v>2.9399999999999999</v>
      </c>
      <c r="I316" s="250"/>
      <c r="J316" s="246"/>
      <c r="K316" s="246"/>
      <c r="L316" s="251"/>
      <c r="M316" s="252"/>
      <c r="N316" s="253"/>
      <c r="O316" s="253"/>
      <c r="P316" s="253"/>
      <c r="Q316" s="253"/>
      <c r="R316" s="253"/>
      <c r="S316" s="253"/>
      <c r="T316" s="254"/>
      <c r="AT316" s="255" t="s">
        <v>162</v>
      </c>
      <c r="AU316" s="255" t="s">
        <v>85</v>
      </c>
      <c r="AV316" s="12" t="s">
        <v>85</v>
      </c>
      <c r="AW316" s="12" t="s">
        <v>36</v>
      </c>
      <c r="AX316" s="12" t="s">
        <v>76</v>
      </c>
      <c r="AY316" s="255" t="s">
        <v>154</v>
      </c>
    </row>
    <row r="317" s="12" customFormat="1">
      <c r="B317" s="245"/>
      <c r="C317" s="246"/>
      <c r="D317" s="236" t="s">
        <v>162</v>
      </c>
      <c r="E317" s="247" t="s">
        <v>21</v>
      </c>
      <c r="F317" s="248" t="s">
        <v>380</v>
      </c>
      <c r="G317" s="246"/>
      <c r="H317" s="249">
        <v>1.5</v>
      </c>
      <c r="I317" s="250"/>
      <c r="J317" s="246"/>
      <c r="K317" s="246"/>
      <c r="L317" s="251"/>
      <c r="M317" s="252"/>
      <c r="N317" s="253"/>
      <c r="O317" s="253"/>
      <c r="P317" s="253"/>
      <c r="Q317" s="253"/>
      <c r="R317" s="253"/>
      <c r="S317" s="253"/>
      <c r="T317" s="254"/>
      <c r="AT317" s="255" t="s">
        <v>162</v>
      </c>
      <c r="AU317" s="255" t="s">
        <v>85</v>
      </c>
      <c r="AV317" s="12" t="s">
        <v>85</v>
      </c>
      <c r="AW317" s="12" t="s">
        <v>36</v>
      </c>
      <c r="AX317" s="12" t="s">
        <v>76</v>
      </c>
      <c r="AY317" s="255" t="s">
        <v>154</v>
      </c>
    </row>
    <row r="318" s="12" customFormat="1">
      <c r="B318" s="245"/>
      <c r="C318" s="246"/>
      <c r="D318" s="236" t="s">
        <v>162</v>
      </c>
      <c r="E318" s="247" t="s">
        <v>21</v>
      </c>
      <c r="F318" s="248" t="s">
        <v>381</v>
      </c>
      <c r="G318" s="246"/>
      <c r="H318" s="249">
        <v>15</v>
      </c>
      <c r="I318" s="250"/>
      <c r="J318" s="246"/>
      <c r="K318" s="246"/>
      <c r="L318" s="251"/>
      <c r="M318" s="252"/>
      <c r="N318" s="253"/>
      <c r="O318" s="253"/>
      <c r="P318" s="253"/>
      <c r="Q318" s="253"/>
      <c r="R318" s="253"/>
      <c r="S318" s="253"/>
      <c r="T318" s="254"/>
      <c r="AT318" s="255" t="s">
        <v>162</v>
      </c>
      <c r="AU318" s="255" t="s">
        <v>85</v>
      </c>
      <c r="AV318" s="12" t="s">
        <v>85</v>
      </c>
      <c r="AW318" s="12" t="s">
        <v>36</v>
      </c>
      <c r="AX318" s="12" t="s">
        <v>76</v>
      </c>
      <c r="AY318" s="255" t="s">
        <v>154</v>
      </c>
    </row>
    <row r="319" s="12" customFormat="1">
      <c r="B319" s="245"/>
      <c r="C319" s="246"/>
      <c r="D319" s="236" t="s">
        <v>162</v>
      </c>
      <c r="E319" s="247" t="s">
        <v>21</v>
      </c>
      <c r="F319" s="248" t="s">
        <v>382</v>
      </c>
      <c r="G319" s="246"/>
      <c r="H319" s="249">
        <v>12.449999999999999</v>
      </c>
      <c r="I319" s="250"/>
      <c r="J319" s="246"/>
      <c r="K319" s="246"/>
      <c r="L319" s="251"/>
      <c r="M319" s="252"/>
      <c r="N319" s="253"/>
      <c r="O319" s="253"/>
      <c r="P319" s="253"/>
      <c r="Q319" s="253"/>
      <c r="R319" s="253"/>
      <c r="S319" s="253"/>
      <c r="T319" s="254"/>
      <c r="AT319" s="255" t="s">
        <v>162</v>
      </c>
      <c r="AU319" s="255" t="s">
        <v>85</v>
      </c>
      <c r="AV319" s="12" t="s">
        <v>85</v>
      </c>
      <c r="AW319" s="12" t="s">
        <v>36</v>
      </c>
      <c r="AX319" s="12" t="s">
        <v>76</v>
      </c>
      <c r="AY319" s="255" t="s">
        <v>154</v>
      </c>
    </row>
    <row r="320" s="12" customFormat="1">
      <c r="B320" s="245"/>
      <c r="C320" s="246"/>
      <c r="D320" s="236" t="s">
        <v>162</v>
      </c>
      <c r="E320" s="247" t="s">
        <v>21</v>
      </c>
      <c r="F320" s="248" t="s">
        <v>383</v>
      </c>
      <c r="G320" s="246"/>
      <c r="H320" s="249">
        <v>13.800000000000001</v>
      </c>
      <c r="I320" s="250"/>
      <c r="J320" s="246"/>
      <c r="K320" s="246"/>
      <c r="L320" s="251"/>
      <c r="M320" s="252"/>
      <c r="N320" s="253"/>
      <c r="O320" s="253"/>
      <c r="P320" s="253"/>
      <c r="Q320" s="253"/>
      <c r="R320" s="253"/>
      <c r="S320" s="253"/>
      <c r="T320" s="254"/>
      <c r="AT320" s="255" t="s">
        <v>162</v>
      </c>
      <c r="AU320" s="255" t="s">
        <v>85</v>
      </c>
      <c r="AV320" s="12" t="s">
        <v>85</v>
      </c>
      <c r="AW320" s="12" t="s">
        <v>36</v>
      </c>
      <c r="AX320" s="12" t="s">
        <v>76</v>
      </c>
      <c r="AY320" s="255" t="s">
        <v>154</v>
      </c>
    </row>
    <row r="321" s="12" customFormat="1">
      <c r="B321" s="245"/>
      <c r="C321" s="246"/>
      <c r="D321" s="236" t="s">
        <v>162</v>
      </c>
      <c r="E321" s="247" t="s">
        <v>21</v>
      </c>
      <c r="F321" s="248" t="s">
        <v>384</v>
      </c>
      <c r="G321" s="246"/>
      <c r="H321" s="249">
        <v>3.48</v>
      </c>
      <c r="I321" s="250"/>
      <c r="J321" s="246"/>
      <c r="K321" s="246"/>
      <c r="L321" s="251"/>
      <c r="M321" s="252"/>
      <c r="N321" s="253"/>
      <c r="O321" s="253"/>
      <c r="P321" s="253"/>
      <c r="Q321" s="253"/>
      <c r="R321" s="253"/>
      <c r="S321" s="253"/>
      <c r="T321" s="254"/>
      <c r="AT321" s="255" t="s">
        <v>162</v>
      </c>
      <c r="AU321" s="255" t="s">
        <v>85</v>
      </c>
      <c r="AV321" s="12" t="s">
        <v>85</v>
      </c>
      <c r="AW321" s="12" t="s">
        <v>36</v>
      </c>
      <c r="AX321" s="12" t="s">
        <v>76</v>
      </c>
      <c r="AY321" s="255" t="s">
        <v>154</v>
      </c>
    </row>
    <row r="322" s="12" customFormat="1">
      <c r="B322" s="245"/>
      <c r="C322" s="246"/>
      <c r="D322" s="236" t="s">
        <v>162</v>
      </c>
      <c r="E322" s="247" t="s">
        <v>21</v>
      </c>
      <c r="F322" s="248" t="s">
        <v>385</v>
      </c>
      <c r="G322" s="246"/>
      <c r="H322" s="249">
        <v>8.1799999999999997</v>
      </c>
      <c r="I322" s="250"/>
      <c r="J322" s="246"/>
      <c r="K322" s="246"/>
      <c r="L322" s="251"/>
      <c r="M322" s="252"/>
      <c r="N322" s="253"/>
      <c r="O322" s="253"/>
      <c r="P322" s="253"/>
      <c r="Q322" s="253"/>
      <c r="R322" s="253"/>
      <c r="S322" s="253"/>
      <c r="T322" s="254"/>
      <c r="AT322" s="255" t="s">
        <v>162</v>
      </c>
      <c r="AU322" s="255" t="s">
        <v>85</v>
      </c>
      <c r="AV322" s="12" t="s">
        <v>85</v>
      </c>
      <c r="AW322" s="12" t="s">
        <v>36</v>
      </c>
      <c r="AX322" s="12" t="s">
        <v>76</v>
      </c>
      <c r="AY322" s="255" t="s">
        <v>154</v>
      </c>
    </row>
    <row r="323" s="12" customFormat="1">
      <c r="B323" s="245"/>
      <c r="C323" s="246"/>
      <c r="D323" s="236" t="s">
        <v>162</v>
      </c>
      <c r="E323" s="247" t="s">
        <v>21</v>
      </c>
      <c r="F323" s="248" t="s">
        <v>386</v>
      </c>
      <c r="G323" s="246"/>
      <c r="H323" s="249">
        <v>8.6799999999999997</v>
      </c>
      <c r="I323" s="250"/>
      <c r="J323" s="246"/>
      <c r="K323" s="246"/>
      <c r="L323" s="251"/>
      <c r="M323" s="252"/>
      <c r="N323" s="253"/>
      <c r="O323" s="253"/>
      <c r="P323" s="253"/>
      <c r="Q323" s="253"/>
      <c r="R323" s="253"/>
      <c r="S323" s="253"/>
      <c r="T323" s="254"/>
      <c r="AT323" s="255" t="s">
        <v>162</v>
      </c>
      <c r="AU323" s="255" t="s">
        <v>85</v>
      </c>
      <c r="AV323" s="12" t="s">
        <v>85</v>
      </c>
      <c r="AW323" s="12" t="s">
        <v>36</v>
      </c>
      <c r="AX323" s="12" t="s">
        <v>76</v>
      </c>
      <c r="AY323" s="255" t="s">
        <v>154</v>
      </c>
    </row>
    <row r="324" s="14" customFormat="1">
      <c r="B324" s="267"/>
      <c r="C324" s="268"/>
      <c r="D324" s="236" t="s">
        <v>162</v>
      </c>
      <c r="E324" s="269" t="s">
        <v>21</v>
      </c>
      <c r="F324" s="270" t="s">
        <v>326</v>
      </c>
      <c r="G324" s="268"/>
      <c r="H324" s="271">
        <v>66.030000000000001</v>
      </c>
      <c r="I324" s="272"/>
      <c r="J324" s="268"/>
      <c r="K324" s="268"/>
      <c r="L324" s="273"/>
      <c r="M324" s="274"/>
      <c r="N324" s="275"/>
      <c r="O324" s="275"/>
      <c r="P324" s="275"/>
      <c r="Q324" s="275"/>
      <c r="R324" s="275"/>
      <c r="S324" s="275"/>
      <c r="T324" s="276"/>
      <c r="AT324" s="277" t="s">
        <v>162</v>
      </c>
      <c r="AU324" s="277" t="s">
        <v>85</v>
      </c>
      <c r="AV324" s="14" t="s">
        <v>170</v>
      </c>
      <c r="AW324" s="14" t="s">
        <v>36</v>
      </c>
      <c r="AX324" s="14" t="s">
        <v>76</v>
      </c>
      <c r="AY324" s="277" t="s">
        <v>154</v>
      </c>
    </row>
    <row r="325" s="12" customFormat="1">
      <c r="B325" s="245"/>
      <c r="C325" s="246"/>
      <c r="D325" s="236" t="s">
        <v>162</v>
      </c>
      <c r="E325" s="247" t="s">
        <v>21</v>
      </c>
      <c r="F325" s="248" t="s">
        <v>387</v>
      </c>
      <c r="G325" s="246"/>
      <c r="H325" s="249">
        <v>16.199999999999999</v>
      </c>
      <c r="I325" s="250"/>
      <c r="J325" s="246"/>
      <c r="K325" s="246"/>
      <c r="L325" s="251"/>
      <c r="M325" s="252"/>
      <c r="N325" s="253"/>
      <c r="O325" s="253"/>
      <c r="P325" s="253"/>
      <c r="Q325" s="253"/>
      <c r="R325" s="253"/>
      <c r="S325" s="253"/>
      <c r="T325" s="254"/>
      <c r="AT325" s="255" t="s">
        <v>162</v>
      </c>
      <c r="AU325" s="255" t="s">
        <v>85</v>
      </c>
      <c r="AV325" s="12" t="s">
        <v>85</v>
      </c>
      <c r="AW325" s="12" t="s">
        <v>36</v>
      </c>
      <c r="AX325" s="12" t="s">
        <v>76</v>
      </c>
      <c r="AY325" s="255" t="s">
        <v>154</v>
      </c>
    </row>
    <row r="326" s="12" customFormat="1">
      <c r="B326" s="245"/>
      <c r="C326" s="246"/>
      <c r="D326" s="236" t="s">
        <v>162</v>
      </c>
      <c r="E326" s="247" t="s">
        <v>21</v>
      </c>
      <c r="F326" s="248" t="s">
        <v>388</v>
      </c>
      <c r="G326" s="246"/>
      <c r="H326" s="249">
        <v>4.4500000000000002</v>
      </c>
      <c r="I326" s="250"/>
      <c r="J326" s="246"/>
      <c r="K326" s="246"/>
      <c r="L326" s="251"/>
      <c r="M326" s="252"/>
      <c r="N326" s="253"/>
      <c r="O326" s="253"/>
      <c r="P326" s="253"/>
      <c r="Q326" s="253"/>
      <c r="R326" s="253"/>
      <c r="S326" s="253"/>
      <c r="T326" s="254"/>
      <c r="AT326" s="255" t="s">
        <v>162</v>
      </c>
      <c r="AU326" s="255" t="s">
        <v>85</v>
      </c>
      <c r="AV326" s="12" t="s">
        <v>85</v>
      </c>
      <c r="AW326" s="12" t="s">
        <v>36</v>
      </c>
      <c r="AX326" s="12" t="s">
        <v>76</v>
      </c>
      <c r="AY326" s="255" t="s">
        <v>154</v>
      </c>
    </row>
    <row r="327" s="12" customFormat="1">
      <c r="B327" s="245"/>
      <c r="C327" s="246"/>
      <c r="D327" s="236" t="s">
        <v>162</v>
      </c>
      <c r="E327" s="247" t="s">
        <v>21</v>
      </c>
      <c r="F327" s="248" t="s">
        <v>389</v>
      </c>
      <c r="G327" s="246"/>
      <c r="H327" s="249">
        <v>4.3600000000000003</v>
      </c>
      <c r="I327" s="250"/>
      <c r="J327" s="246"/>
      <c r="K327" s="246"/>
      <c r="L327" s="251"/>
      <c r="M327" s="252"/>
      <c r="N327" s="253"/>
      <c r="O327" s="253"/>
      <c r="P327" s="253"/>
      <c r="Q327" s="253"/>
      <c r="R327" s="253"/>
      <c r="S327" s="253"/>
      <c r="T327" s="254"/>
      <c r="AT327" s="255" t="s">
        <v>162</v>
      </c>
      <c r="AU327" s="255" t="s">
        <v>85</v>
      </c>
      <c r="AV327" s="12" t="s">
        <v>85</v>
      </c>
      <c r="AW327" s="12" t="s">
        <v>36</v>
      </c>
      <c r="AX327" s="12" t="s">
        <v>76</v>
      </c>
      <c r="AY327" s="255" t="s">
        <v>154</v>
      </c>
    </row>
    <row r="328" s="12" customFormat="1">
      <c r="B328" s="245"/>
      <c r="C328" s="246"/>
      <c r="D328" s="236" t="s">
        <v>162</v>
      </c>
      <c r="E328" s="247" t="s">
        <v>21</v>
      </c>
      <c r="F328" s="248" t="s">
        <v>390</v>
      </c>
      <c r="G328" s="246"/>
      <c r="H328" s="249">
        <v>4.6100000000000003</v>
      </c>
      <c r="I328" s="250"/>
      <c r="J328" s="246"/>
      <c r="K328" s="246"/>
      <c r="L328" s="251"/>
      <c r="M328" s="252"/>
      <c r="N328" s="253"/>
      <c r="O328" s="253"/>
      <c r="P328" s="253"/>
      <c r="Q328" s="253"/>
      <c r="R328" s="253"/>
      <c r="S328" s="253"/>
      <c r="T328" s="254"/>
      <c r="AT328" s="255" t="s">
        <v>162</v>
      </c>
      <c r="AU328" s="255" t="s">
        <v>85</v>
      </c>
      <c r="AV328" s="12" t="s">
        <v>85</v>
      </c>
      <c r="AW328" s="12" t="s">
        <v>36</v>
      </c>
      <c r="AX328" s="12" t="s">
        <v>76</v>
      </c>
      <c r="AY328" s="255" t="s">
        <v>154</v>
      </c>
    </row>
    <row r="329" s="14" customFormat="1">
      <c r="B329" s="267"/>
      <c r="C329" s="268"/>
      <c r="D329" s="236" t="s">
        <v>162</v>
      </c>
      <c r="E329" s="269" t="s">
        <v>21</v>
      </c>
      <c r="F329" s="270" t="s">
        <v>331</v>
      </c>
      <c r="G329" s="268"/>
      <c r="H329" s="271">
        <v>29.620000000000001</v>
      </c>
      <c r="I329" s="272"/>
      <c r="J329" s="268"/>
      <c r="K329" s="268"/>
      <c r="L329" s="273"/>
      <c r="M329" s="274"/>
      <c r="N329" s="275"/>
      <c r="O329" s="275"/>
      <c r="P329" s="275"/>
      <c r="Q329" s="275"/>
      <c r="R329" s="275"/>
      <c r="S329" s="275"/>
      <c r="T329" s="276"/>
      <c r="AT329" s="277" t="s">
        <v>162</v>
      </c>
      <c r="AU329" s="277" t="s">
        <v>85</v>
      </c>
      <c r="AV329" s="14" t="s">
        <v>170</v>
      </c>
      <c r="AW329" s="14" t="s">
        <v>36</v>
      </c>
      <c r="AX329" s="14" t="s">
        <v>76</v>
      </c>
      <c r="AY329" s="277" t="s">
        <v>154</v>
      </c>
    </row>
    <row r="330" s="13" customFormat="1">
      <c r="B330" s="256"/>
      <c r="C330" s="257"/>
      <c r="D330" s="236" t="s">
        <v>162</v>
      </c>
      <c r="E330" s="258" t="s">
        <v>21</v>
      </c>
      <c r="F330" s="259" t="s">
        <v>166</v>
      </c>
      <c r="G330" s="257"/>
      <c r="H330" s="260">
        <v>95.650000000000006</v>
      </c>
      <c r="I330" s="261"/>
      <c r="J330" s="257"/>
      <c r="K330" s="257"/>
      <c r="L330" s="262"/>
      <c r="M330" s="263"/>
      <c r="N330" s="264"/>
      <c r="O330" s="264"/>
      <c r="P330" s="264"/>
      <c r="Q330" s="264"/>
      <c r="R330" s="264"/>
      <c r="S330" s="264"/>
      <c r="T330" s="265"/>
      <c r="AT330" s="266" t="s">
        <v>162</v>
      </c>
      <c r="AU330" s="266" t="s">
        <v>85</v>
      </c>
      <c r="AV330" s="13" t="s">
        <v>160</v>
      </c>
      <c r="AW330" s="13" t="s">
        <v>36</v>
      </c>
      <c r="AX330" s="13" t="s">
        <v>38</v>
      </c>
      <c r="AY330" s="266" t="s">
        <v>154</v>
      </c>
    </row>
    <row r="331" s="1" customFormat="1" ht="16.5" customHeight="1">
      <c r="B331" s="47"/>
      <c r="C331" s="222" t="s">
        <v>391</v>
      </c>
      <c r="D331" s="222" t="s">
        <v>156</v>
      </c>
      <c r="E331" s="223" t="s">
        <v>392</v>
      </c>
      <c r="F331" s="224" t="s">
        <v>393</v>
      </c>
      <c r="G331" s="225" t="s">
        <v>159</v>
      </c>
      <c r="H331" s="226">
        <v>261.88600000000002</v>
      </c>
      <c r="I331" s="227"/>
      <c r="J331" s="228">
        <f>ROUND(I331*H331,2)</f>
        <v>0</v>
      </c>
      <c r="K331" s="224" t="s">
        <v>21</v>
      </c>
      <c r="L331" s="73"/>
      <c r="M331" s="229" t="s">
        <v>21</v>
      </c>
      <c r="N331" s="230" t="s">
        <v>47</v>
      </c>
      <c r="O331" s="48"/>
      <c r="P331" s="231">
        <f>O331*H331</f>
        <v>0</v>
      </c>
      <c r="Q331" s="231">
        <v>0.0073499999999999998</v>
      </c>
      <c r="R331" s="231">
        <f>Q331*H331</f>
        <v>1.9248621000000001</v>
      </c>
      <c r="S331" s="231">
        <v>0</v>
      </c>
      <c r="T331" s="232">
        <f>S331*H331</f>
        <v>0</v>
      </c>
      <c r="AR331" s="24" t="s">
        <v>160</v>
      </c>
      <c r="AT331" s="24" t="s">
        <v>156</v>
      </c>
      <c r="AU331" s="24" t="s">
        <v>85</v>
      </c>
      <c r="AY331" s="24" t="s">
        <v>154</v>
      </c>
      <c r="BE331" s="233">
        <f>IF(N331="základní",J331,0)</f>
        <v>0</v>
      </c>
      <c r="BF331" s="233">
        <f>IF(N331="snížená",J331,0)</f>
        <v>0</v>
      </c>
      <c r="BG331" s="233">
        <f>IF(N331="zákl. přenesená",J331,0)</f>
        <v>0</v>
      </c>
      <c r="BH331" s="233">
        <f>IF(N331="sníž. přenesená",J331,0)</f>
        <v>0</v>
      </c>
      <c r="BI331" s="233">
        <f>IF(N331="nulová",J331,0)</f>
        <v>0</v>
      </c>
      <c r="BJ331" s="24" t="s">
        <v>38</v>
      </c>
      <c r="BK331" s="233">
        <f>ROUND(I331*H331,2)</f>
        <v>0</v>
      </c>
      <c r="BL331" s="24" t="s">
        <v>160</v>
      </c>
      <c r="BM331" s="24" t="s">
        <v>394</v>
      </c>
    </row>
    <row r="332" s="11" customFormat="1">
      <c r="B332" s="234"/>
      <c r="C332" s="235"/>
      <c r="D332" s="236" t="s">
        <v>162</v>
      </c>
      <c r="E332" s="237" t="s">
        <v>21</v>
      </c>
      <c r="F332" s="238" t="s">
        <v>395</v>
      </c>
      <c r="G332" s="235"/>
      <c r="H332" s="237" t="s">
        <v>21</v>
      </c>
      <c r="I332" s="239"/>
      <c r="J332" s="235"/>
      <c r="K332" s="235"/>
      <c r="L332" s="240"/>
      <c r="M332" s="241"/>
      <c r="N332" s="242"/>
      <c r="O332" s="242"/>
      <c r="P332" s="242"/>
      <c r="Q332" s="242"/>
      <c r="R332" s="242"/>
      <c r="S332" s="242"/>
      <c r="T332" s="243"/>
      <c r="AT332" s="244" t="s">
        <v>162</v>
      </c>
      <c r="AU332" s="244" t="s">
        <v>85</v>
      </c>
      <c r="AV332" s="11" t="s">
        <v>38</v>
      </c>
      <c r="AW332" s="11" t="s">
        <v>36</v>
      </c>
      <c r="AX332" s="11" t="s">
        <v>76</v>
      </c>
      <c r="AY332" s="244" t="s">
        <v>154</v>
      </c>
    </row>
    <row r="333" s="12" customFormat="1">
      <c r="B333" s="245"/>
      <c r="C333" s="246"/>
      <c r="D333" s="236" t="s">
        <v>162</v>
      </c>
      <c r="E333" s="247" t="s">
        <v>21</v>
      </c>
      <c r="F333" s="248" t="s">
        <v>396</v>
      </c>
      <c r="G333" s="246"/>
      <c r="H333" s="249">
        <v>283.464</v>
      </c>
      <c r="I333" s="250"/>
      <c r="J333" s="246"/>
      <c r="K333" s="246"/>
      <c r="L333" s="251"/>
      <c r="M333" s="252"/>
      <c r="N333" s="253"/>
      <c r="O333" s="253"/>
      <c r="P333" s="253"/>
      <c r="Q333" s="253"/>
      <c r="R333" s="253"/>
      <c r="S333" s="253"/>
      <c r="T333" s="254"/>
      <c r="AT333" s="255" t="s">
        <v>162</v>
      </c>
      <c r="AU333" s="255" t="s">
        <v>85</v>
      </c>
      <c r="AV333" s="12" t="s">
        <v>85</v>
      </c>
      <c r="AW333" s="12" t="s">
        <v>36</v>
      </c>
      <c r="AX333" s="12" t="s">
        <v>76</v>
      </c>
      <c r="AY333" s="255" t="s">
        <v>154</v>
      </c>
    </row>
    <row r="334" s="11" customFormat="1">
      <c r="B334" s="234"/>
      <c r="C334" s="235"/>
      <c r="D334" s="236" t="s">
        <v>162</v>
      </c>
      <c r="E334" s="237" t="s">
        <v>21</v>
      </c>
      <c r="F334" s="238" t="s">
        <v>356</v>
      </c>
      <c r="G334" s="235"/>
      <c r="H334" s="237" t="s">
        <v>21</v>
      </c>
      <c r="I334" s="239"/>
      <c r="J334" s="235"/>
      <c r="K334" s="235"/>
      <c r="L334" s="240"/>
      <c r="M334" s="241"/>
      <c r="N334" s="242"/>
      <c r="O334" s="242"/>
      <c r="P334" s="242"/>
      <c r="Q334" s="242"/>
      <c r="R334" s="242"/>
      <c r="S334" s="242"/>
      <c r="T334" s="243"/>
      <c r="AT334" s="244" t="s">
        <v>162</v>
      </c>
      <c r="AU334" s="244" t="s">
        <v>85</v>
      </c>
      <c r="AV334" s="11" t="s">
        <v>38</v>
      </c>
      <c r="AW334" s="11" t="s">
        <v>36</v>
      </c>
      <c r="AX334" s="11" t="s">
        <v>76</v>
      </c>
      <c r="AY334" s="244" t="s">
        <v>154</v>
      </c>
    </row>
    <row r="335" s="12" customFormat="1">
      <c r="B335" s="245"/>
      <c r="C335" s="246"/>
      <c r="D335" s="236" t="s">
        <v>162</v>
      </c>
      <c r="E335" s="247" t="s">
        <v>21</v>
      </c>
      <c r="F335" s="248" t="s">
        <v>397</v>
      </c>
      <c r="G335" s="246"/>
      <c r="H335" s="249">
        <v>-0.35999999999999999</v>
      </c>
      <c r="I335" s="250"/>
      <c r="J335" s="246"/>
      <c r="K335" s="246"/>
      <c r="L335" s="251"/>
      <c r="M335" s="252"/>
      <c r="N335" s="253"/>
      <c r="O335" s="253"/>
      <c r="P335" s="253"/>
      <c r="Q335" s="253"/>
      <c r="R335" s="253"/>
      <c r="S335" s="253"/>
      <c r="T335" s="254"/>
      <c r="AT335" s="255" t="s">
        <v>162</v>
      </c>
      <c r="AU335" s="255" t="s">
        <v>85</v>
      </c>
      <c r="AV335" s="12" t="s">
        <v>85</v>
      </c>
      <c r="AW335" s="12" t="s">
        <v>36</v>
      </c>
      <c r="AX335" s="12" t="s">
        <v>76</v>
      </c>
      <c r="AY335" s="255" t="s">
        <v>154</v>
      </c>
    </row>
    <row r="336" s="12" customFormat="1">
      <c r="B336" s="245"/>
      <c r="C336" s="246"/>
      <c r="D336" s="236" t="s">
        <v>162</v>
      </c>
      <c r="E336" s="247" t="s">
        <v>21</v>
      </c>
      <c r="F336" s="248" t="s">
        <v>398</v>
      </c>
      <c r="G336" s="246"/>
      <c r="H336" s="249">
        <v>-0.27000000000000002</v>
      </c>
      <c r="I336" s="250"/>
      <c r="J336" s="246"/>
      <c r="K336" s="246"/>
      <c r="L336" s="251"/>
      <c r="M336" s="252"/>
      <c r="N336" s="253"/>
      <c r="O336" s="253"/>
      <c r="P336" s="253"/>
      <c r="Q336" s="253"/>
      <c r="R336" s="253"/>
      <c r="S336" s="253"/>
      <c r="T336" s="254"/>
      <c r="AT336" s="255" t="s">
        <v>162</v>
      </c>
      <c r="AU336" s="255" t="s">
        <v>85</v>
      </c>
      <c r="AV336" s="12" t="s">
        <v>85</v>
      </c>
      <c r="AW336" s="12" t="s">
        <v>36</v>
      </c>
      <c r="AX336" s="12" t="s">
        <v>76</v>
      </c>
      <c r="AY336" s="255" t="s">
        <v>154</v>
      </c>
    </row>
    <row r="337" s="12" customFormat="1">
      <c r="B337" s="245"/>
      <c r="C337" s="246"/>
      <c r="D337" s="236" t="s">
        <v>162</v>
      </c>
      <c r="E337" s="247" t="s">
        <v>21</v>
      </c>
      <c r="F337" s="248" t="s">
        <v>399</v>
      </c>
      <c r="G337" s="246"/>
      <c r="H337" s="249">
        <v>-4.9299999999999997</v>
      </c>
      <c r="I337" s="250"/>
      <c r="J337" s="246"/>
      <c r="K337" s="246"/>
      <c r="L337" s="251"/>
      <c r="M337" s="252"/>
      <c r="N337" s="253"/>
      <c r="O337" s="253"/>
      <c r="P337" s="253"/>
      <c r="Q337" s="253"/>
      <c r="R337" s="253"/>
      <c r="S337" s="253"/>
      <c r="T337" s="254"/>
      <c r="AT337" s="255" t="s">
        <v>162</v>
      </c>
      <c r="AU337" s="255" t="s">
        <v>85</v>
      </c>
      <c r="AV337" s="12" t="s">
        <v>85</v>
      </c>
      <c r="AW337" s="12" t="s">
        <v>36</v>
      </c>
      <c r="AX337" s="12" t="s">
        <v>76</v>
      </c>
      <c r="AY337" s="255" t="s">
        <v>154</v>
      </c>
    </row>
    <row r="338" s="12" customFormat="1">
      <c r="B338" s="245"/>
      <c r="C338" s="246"/>
      <c r="D338" s="236" t="s">
        <v>162</v>
      </c>
      <c r="E338" s="247" t="s">
        <v>21</v>
      </c>
      <c r="F338" s="248" t="s">
        <v>400</v>
      </c>
      <c r="G338" s="246"/>
      <c r="H338" s="249">
        <v>-6.0449999999999999</v>
      </c>
      <c r="I338" s="250"/>
      <c r="J338" s="246"/>
      <c r="K338" s="246"/>
      <c r="L338" s="251"/>
      <c r="M338" s="252"/>
      <c r="N338" s="253"/>
      <c r="O338" s="253"/>
      <c r="P338" s="253"/>
      <c r="Q338" s="253"/>
      <c r="R338" s="253"/>
      <c r="S338" s="253"/>
      <c r="T338" s="254"/>
      <c r="AT338" s="255" t="s">
        <v>162</v>
      </c>
      <c r="AU338" s="255" t="s">
        <v>85</v>
      </c>
      <c r="AV338" s="12" t="s">
        <v>85</v>
      </c>
      <c r="AW338" s="12" t="s">
        <v>36</v>
      </c>
      <c r="AX338" s="12" t="s">
        <v>76</v>
      </c>
      <c r="AY338" s="255" t="s">
        <v>154</v>
      </c>
    </row>
    <row r="339" s="12" customFormat="1">
      <c r="B339" s="245"/>
      <c r="C339" s="246"/>
      <c r="D339" s="236" t="s">
        <v>162</v>
      </c>
      <c r="E339" s="247" t="s">
        <v>21</v>
      </c>
      <c r="F339" s="248" t="s">
        <v>401</v>
      </c>
      <c r="G339" s="246"/>
      <c r="H339" s="249">
        <v>-4.4199999999999999</v>
      </c>
      <c r="I339" s="250"/>
      <c r="J339" s="246"/>
      <c r="K339" s="246"/>
      <c r="L339" s="251"/>
      <c r="M339" s="252"/>
      <c r="N339" s="253"/>
      <c r="O339" s="253"/>
      <c r="P339" s="253"/>
      <c r="Q339" s="253"/>
      <c r="R339" s="253"/>
      <c r="S339" s="253"/>
      <c r="T339" s="254"/>
      <c r="AT339" s="255" t="s">
        <v>162</v>
      </c>
      <c r="AU339" s="255" t="s">
        <v>85</v>
      </c>
      <c r="AV339" s="12" t="s">
        <v>85</v>
      </c>
      <c r="AW339" s="12" t="s">
        <v>36</v>
      </c>
      <c r="AX339" s="12" t="s">
        <v>76</v>
      </c>
      <c r="AY339" s="255" t="s">
        <v>154</v>
      </c>
    </row>
    <row r="340" s="12" customFormat="1">
      <c r="B340" s="245"/>
      <c r="C340" s="246"/>
      <c r="D340" s="236" t="s">
        <v>162</v>
      </c>
      <c r="E340" s="247" t="s">
        <v>21</v>
      </c>
      <c r="F340" s="248" t="s">
        <v>402</v>
      </c>
      <c r="G340" s="246"/>
      <c r="H340" s="249">
        <v>-1.161</v>
      </c>
      <c r="I340" s="250"/>
      <c r="J340" s="246"/>
      <c r="K340" s="246"/>
      <c r="L340" s="251"/>
      <c r="M340" s="252"/>
      <c r="N340" s="253"/>
      <c r="O340" s="253"/>
      <c r="P340" s="253"/>
      <c r="Q340" s="253"/>
      <c r="R340" s="253"/>
      <c r="S340" s="253"/>
      <c r="T340" s="254"/>
      <c r="AT340" s="255" t="s">
        <v>162</v>
      </c>
      <c r="AU340" s="255" t="s">
        <v>85</v>
      </c>
      <c r="AV340" s="12" t="s">
        <v>85</v>
      </c>
      <c r="AW340" s="12" t="s">
        <v>36</v>
      </c>
      <c r="AX340" s="12" t="s">
        <v>76</v>
      </c>
      <c r="AY340" s="255" t="s">
        <v>154</v>
      </c>
    </row>
    <row r="341" s="12" customFormat="1">
      <c r="B341" s="245"/>
      <c r="C341" s="246"/>
      <c r="D341" s="236" t="s">
        <v>162</v>
      </c>
      <c r="E341" s="247" t="s">
        <v>21</v>
      </c>
      <c r="F341" s="248" t="s">
        <v>403</v>
      </c>
      <c r="G341" s="246"/>
      <c r="H341" s="249">
        <v>-3.8959999999999999</v>
      </c>
      <c r="I341" s="250"/>
      <c r="J341" s="246"/>
      <c r="K341" s="246"/>
      <c r="L341" s="251"/>
      <c r="M341" s="252"/>
      <c r="N341" s="253"/>
      <c r="O341" s="253"/>
      <c r="P341" s="253"/>
      <c r="Q341" s="253"/>
      <c r="R341" s="253"/>
      <c r="S341" s="253"/>
      <c r="T341" s="254"/>
      <c r="AT341" s="255" t="s">
        <v>162</v>
      </c>
      <c r="AU341" s="255" t="s">
        <v>85</v>
      </c>
      <c r="AV341" s="12" t="s">
        <v>85</v>
      </c>
      <c r="AW341" s="12" t="s">
        <v>36</v>
      </c>
      <c r="AX341" s="12" t="s">
        <v>76</v>
      </c>
      <c r="AY341" s="255" t="s">
        <v>154</v>
      </c>
    </row>
    <row r="342" s="12" customFormat="1">
      <c r="B342" s="245"/>
      <c r="C342" s="246"/>
      <c r="D342" s="236" t="s">
        <v>162</v>
      </c>
      <c r="E342" s="247" t="s">
        <v>21</v>
      </c>
      <c r="F342" s="248" t="s">
        <v>404</v>
      </c>
      <c r="G342" s="246"/>
      <c r="H342" s="249">
        <v>-1.548</v>
      </c>
      <c r="I342" s="250"/>
      <c r="J342" s="246"/>
      <c r="K342" s="246"/>
      <c r="L342" s="251"/>
      <c r="M342" s="252"/>
      <c r="N342" s="253"/>
      <c r="O342" s="253"/>
      <c r="P342" s="253"/>
      <c r="Q342" s="253"/>
      <c r="R342" s="253"/>
      <c r="S342" s="253"/>
      <c r="T342" s="254"/>
      <c r="AT342" s="255" t="s">
        <v>162</v>
      </c>
      <c r="AU342" s="255" t="s">
        <v>85</v>
      </c>
      <c r="AV342" s="12" t="s">
        <v>85</v>
      </c>
      <c r="AW342" s="12" t="s">
        <v>36</v>
      </c>
      <c r="AX342" s="12" t="s">
        <v>76</v>
      </c>
      <c r="AY342" s="255" t="s">
        <v>154</v>
      </c>
    </row>
    <row r="343" s="12" customFormat="1">
      <c r="B343" s="245"/>
      <c r="C343" s="246"/>
      <c r="D343" s="236" t="s">
        <v>162</v>
      </c>
      <c r="E343" s="247" t="s">
        <v>21</v>
      </c>
      <c r="F343" s="248" t="s">
        <v>405</v>
      </c>
      <c r="G343" s="246"/>
      <c r="H343" s="249">
        <v>-7.5599999999999996</v>
      </c>
      <c r="I343" s="250"/>
      <c r="J343" s="246"/>
      <c r="K343" s="246"/>
      <c r="L343" s="251"/>
      <c r="M343" s="252"/>
      <c r="N343" s="253"/>
      <c r="O343" s="253"/>
      <c r="P343" s="253"/>
      <c r="Q343" s="253"/>
      <c r="R343" s="253"/>
      <c r="S343" s="253"/>
      <c r="T343" s="254"/>
      <c r="AT343" s="255" t="s">
        <v>162</v>
      </c>
      <c r="AU343" s="255" t="s">
        <v>85</v>
      </c>
      <c r="AV343" s="12" t="s">
        <v>85</v>
      </c>
      <c r="AW343" s="12" t="s">
        <v>36</v>
      </c>
      <c r="AX343" s="12" t="s">
        <v>76</v>
      </c>
      <c r="AY343" s="255" t="s">
        <v>154</v>
      </c>
    </row>
    <row r="344" s="11" customFormat="1">
      <c r="B344" s="234"/>
      <c r="C344" s="235"/>
      <c r="D344" s="236" t="s">
        <v>162</v>
      </c>
      <c r="E344" s="237" t="s">
        <v>21</v>
      </c>
      <c r="F344" s="238" t="s">
        <v>359</v>
      </c>
      <c r="G344" s="235"/>
      <c r="H344" s="237" t="s">
        <v>21</v>
      </c>
      <c r="I344" s="239"/>
      <c r="J344" s="235"/>
      <c r="K344" s="235"/>
      <c r="L344" s="240"/>
      <c r="M344" s="241"/>
      <c r="N344" s="242"/>
      <c r="O344" s="242"/>
      <c r="P344" s="242"/>
      <c r="Q344" s="242"/>
      <c r="R344" s="242"/>
      <c r="S344" s="242"/>
      <c r="T344" s="243"/>
      <c r="AT344" s="244" t="s">
        <v>162</v>
      </c>
      <c r="AU344" s="244" t="s">
        <v>85</v>
      </c>
      <c r="AV344" s="11" t="s">
        <v>38</v>
      </c>
      <c r="AW344" s="11" t="s">
        <v>36</v>
      </c>
      <c r="AX344" s="11" t="s">
        <v>76</v>
      </c>
      <c r="AY344" s="244" t="s">
        <v>154</v>
      </c>
    </row>
    <row r="345" s="12" customFormat="1">
      <c r="B345" s="245"/>
      <c r="C345" s="246"/>
      <c r="D345" s="236" t="s">
        <v>162</v>
      </c>
      <c r="E345" s="247" t="s">
        <v>21</v>
      </c>
      <c r="F345" s="248" t="s">
        <v>406</v>
      </c>
      <c r="G345" s="246"/>
      <c r="H345" s="249">
        <v>0.32300000000000001</v>
      </c>
      <c r="I345" s="250"/>
      <c r="J345" s="246"/>
      <c r="K345" s="246"/>
      <c r="L345" s="251"/>
      <c r="M345" s="252"/>
      <c r="N345" s="253"/>
      <c r="O345" s="253"/>
      <c r="P345" s="253"/>
      <c r="Q345" s="253"/>
      <c r="R345" s="253"/>
      <c r="S345" s="253"/>
      <c r="T345" s="254"/>
      <c r="AT345" s="255" t="s">
        <v>162</v>
      </c>
      <c r="AU345" s="255" t="s">
        <v>85</v>
      </c>
      <c r="AV345" s="12" t="s">
        <v>85</v>
      </c>
      <c r="AW345" s="12" t="s">
        <v>36</v>
      </c>
      <c r="AX345" s="12" t="s">
        <v>76</v>
      </c>
      <c r="AY345" s="255" t="s">
        <v>154</v>
      </c>
    </row>
    <row r="346" s="12" customFormat="1">
      <c r="B346" s="245"/>
      <c r="C346" s="246"/>
      <c r="D346" s="236" t="s">
        <v>162</v>
      </c>
      <c r="E346" s="247" t="s">
        <v>21</v>
      </c>
      <c r="F346" s="248" t="s">
        <v>407</v>
      </c>
      <c r="G346" s="246"/>
      <c r="H346" s="249">
        <v>0.16500000000000001</v>
      </c>
      <c r="I346" s="250"/>
      <c r="J346" s="246"/>
      <c r="K346" s="246"/>
      <c r="L346" s="251"/>
      <c r="M346" s="252"/>
      <c r="N346" s="253"/>
      <c r="O346" s="253"/>
      <c r="P346" s="253"/>
      <c r="Q346" s="253"/>
      <c r="R346" s="253"/>
      <c r="S346" s="253"/>
      <c r="T346" s="254"/>
      <c r="AT346" s="255" t="s">
        <v>162</v>
      </c>
      <c r="AU346" s="255" t="s">
        <v>85</v>
      </c>
      <c r="AV346" s="12" t="s">
        <v>85</v>
      </c>
      <c r="AW346" s="12" t="s">
        <v>36</v>
      </c>
      <c r="AX346" s="12" t="s">
        <v>76</v>
      </c>
      <c r="AY346" s="255" t="s">
        <v>154</v>
      </c>
    </row>
    <row r="347" s="12" customFormat="1">
      <c r="B347" s="245"/>
      <c r="C347" s="246"/>
      <c r="D347" s="236" t="s">
        <v>162</v>
      </c>
      <c r="E347" s="247" t="s">
        <v>21</v>
      </c>
      <c r="F347" s="248" t="s">
        <v>408</v>
      </c>
      <c r="G347" s="246"/>
      <c r="H347" s="249">
        <v>1.6499999999999999</v>
      </c>
      <c r="I347" s="250"/>
      <c r="J347" s="246"/>
      <c r="K347" s="246"/>
      <c r="L347" s="251"/>
      <c r="M347" s="252"/>
      <c r="N347" s="253"/>
      <c r="O347" s="253"/>
      <c r="P347" s="253"/>
      <c r="Q347" s="253"/>
      <c r="R347" s="253"/>
      <c r="S347" s="253"/>
      <c r="T347" s="254"/>
      <c r="AT347" s="255" t="s">
        <v>162</v>
      </c>
      <c r="AU347" s="255" t="s">
        <v>85</v>
      </c>
      <c r="AV347" s="12" t="s">
        <v>85</v>
      </c>
      <c r="AW347" s="12" t="s">
        <v>36</v>
      </c>
      <c r="AX347" s="12" t="s">
        <v>76</v>
      </c>
      <c r="AY347" s="255" t="s">
        <v>154</v>
      </c>
    </row>
    <row r="348" s="12" customFormat="1">
      <c r="B348" s="245"/>
      <c r="C348" s="246"/>
      <c r="D348" s="236" t="s">
        <v>162</v>
      </c>
      <c r="E348" s="247" t="s">
        <v>21</v>
      </c>
      <c r="F348" s="248" t="s">
        <v>409</v>
      </c>
      <c r="G348" s="246"/>
      <c r="H348" s="249">
        <v>1.3700000000000001</v>
      </c>
      <c r="I348" s="250"/>
      <c r="J348" s="246"/>
      <c r="K348" s="246"/>
      <c r="L348" s="251"/>
      <c r="M348" s="252"/>
      <c r="N348" s="253"/>
      <c r="O348" s="253"/>
      <c r="P348" s="253"/>
      <c r="Q348" s="253"/>
      <c r="R348" s="253"/>
      <c r="S348" s="253"/>
      <c r="T348" s="254"/>
      <c r="AT348" s="255" t="s">
        <v>162</v>
      </c>
      <c r="AU348" s="255" t="s">
        <v>85</v>
      </c>
      <c r="AV348" s="12" t="s">
        <v>85</v>
      </c>
      <c r="AW348" s="12" t="s">
        <v>36</v>
      </c>
      <c r="AX348" s="12" t="s">
        <v>76</v>
      </c>
      <c r="AY348" s="255" t="s">
        <v>154</v>
      </c>
    </row>
    <row r="349" s="12" customFormat="1">
      <c r="B349" s="245"/>
      <c r="C349" s="246"/>
      <c r="D349" s="236" t="s">
        <v>162</v>
      </c>
      <c r="E349" s="247" t="s">
        <v>21</v>
      </c>
      <c r="F349" s="248" t="s">
        <v>410</v>
      </c>
      <c r="G349" s="246"/>
      <c r="H349" s="249">
        <v>1.518</v>
      </c>
      <c r="I349" s="250"/>
      <c r="J349" s="246"/>
      <c r="K349" s="246"/>
      <c r="L349" s="251"/>
      <c r="M349" s="252"/>
      <c r="N349" s="253"/>
      <c r="O349" s="253"/>
      <c r="P349" s="253"/>
      <c r="Q349" s="253"/>
      <c r="R349" s="253"/>
      <c r="S349" s="253"/>
      <c r="T349" s="254"/>
      <c r="AT349" s="255" t="s">
        <v>162</v>
      </c>
      <c r="AU349" s="255" t="s">
        <v>85</v>
      </c>
      <c r="AV349" s="12" t="s">
        <v>85</v>
      </c>
      <c r="AW349" s="12" t="s">
        <v>36</v>
      </c>
      <c r="AX349" s="12" t="s">
        <v>76</v>
      </c>
      <c r="AY349" s="255" t="s">
        <v>154</v>
      </c>
    </row>
    <row r="350" s="12" customFormat="1">
      <c r="B350" s="245"/>
      <c r="C350" s="246"/>
      <c r="D350" s="236" t="s">
        <v>162</v>
      </c>
      <c r="E350" s="247" t="s">
        <v>21</v>
      </c>
      <c r="F350" s="248" t="s">
        <v>411</v>
      </c>
      <c r="G350" s="246"/>
      <c r="H350" s="249">
        <v>0.38300000000000001</v>
      </c>
      <c r="I350" s="250"/>
      <c r="J350" s="246"/>
      <c r="K350" s="246"/>
      <c r="L350" s="251"/>
      <c r="M350" s="252"/>
      <c r="N350" s="253"/>
      <c r="O350" s="253"/>
      <c r="P350" s="253"/>
      <c r="Q350" s="253"/>
      <c r="R350" s="253"/>
      <c r="S350" s="253"/>
      <c r="T350" s="254"/>
      <c r="AT350" s="255" t="s">
        <v>162</v>
      </c>
      <c r="AU350" s="255" t="s">
        <v>85</v>
      </c>
      <c r="AV350" s="12" t="s">
        <v>85</v>
      </c>
      <c r="AW350" s="12" t="s">
        <v>36</v>
      </c>
      <c r="AX350" s="12" t="s">
        <v>76</v>
      </c>
      <c r="AY350" s="255" t="s">
        <v>154</v>
      </c>
    </row>
    <row r="351" s="12" customFormat="1">
      <c r="B351" s="245"/>
      <c r="C351" s="246"/>
      <c r="D351" s="236" t="s">
        <v>162</v>
      </c>
      <c r="E351" s="247" t="s">
        <v>21</v>
      </c>
      <c r="F351" s="248" t="s">
        <v>412</v>
      </c>
      <c r="G351" s="246"/>
      <c r="H351" s="249">
        <v>0.90000000000000002</v>
      </c>
      <c r="I351" s="250"/>
      <c r="J351" s="246"/>
      <c r="K351" s="246"/>
      <c r="L351" s="251"/>
      <c r="M351" s="252"/>
      <c r="N351" s="253"/>
      <c r="O351" s="253"/>
      <c r="P351" s="253"/>
      <c r="Q351" s="253"/>
      <c r="R351" s="253"/>
      <c r="S351" s="253"/>
      <c r="T351" s="254"/>
      <c r="AT351" s="255" t="s">
        <v>162</v>
      </c>
      <c r="AU351" s="255" t="s">
        <v>85</v>
      </c>
      <c r="AV351" s="12" t="s">
        <v>85</v>
      </c>
      <c r="AW351" s="12" t="s">
        <v>36</v>
      </c>
      <c r="AX351" s="12" t="s">
        <v>76</v>
      </c>
      <c r="AY351" s="255" t="s">
        <v>154</v>
      </c>
    </row>
    <row r="352" s="12" customFormat="1">
      <c r="B352" s="245"/>
      <c r="C352" s="246"/>
      <c r="D352" s="236" t="s">
        <v>162</v>
      </c>
      <c r="E352" s="247" t="s">
        <v>21</v>
      </c>
      <c r="F352" s="248" t="s">
        <v>413</v>
      </c>
      <c r="G352" s="246"/>
      <c r="H352" s="249">
        <v>0.52100000000000002</v>
      </c>
      <c r="I352" s="250"/>
      <c r="J352" s="246"/>
      <c r="K352" s="246"/>
      <c r="L352" s="251"/>
      <c r="M352" s="252"/>
      <c r="N352" s="253"/>
      <c r="O352" s="253"/>
      <c r="P352" s="253"/>
      <c r="Q352" s="253"/>
      <c r="R352" s="253"/>
      <c r="S352" s="253"/>
      <c r="T352" s="254"/>
      <c r="AT352" s="255" t="s">
        <v>162</v>
      </c>
      <c r="AU352" s="255" t="s">
        <v>85</v>
      </c>
      <c r="AV352" s="12" t="s">
        <v>85</v>
      </c>
      <c r="AW352" s="12" t="s">
        <v>36</v>
      </c>
      <c r="AX352" s="12" t="s">
        <v>76</v>
      </c>
      <c r="AY352" s="255" t="s">
        <v>154</v>
      </c>
    </row>
    <row r="353" s="12" customFormat="1">
      <c r="B353" s="245"/>
      <c r="C353" s="246"/>
      <c r="D353" s="236" t="s">
        <v>162</v>
      </c>
      <c r="E353" s="247" t="s">
        <v>21</v>
      </c>
      <c r="F353" s="248" t="s">
        <v>414</v>
      </c>
      <c r="G353" s="246"/>
      <c r="H353" s="249">
        <v>1.782</v>
      </c>
      <c r="I353" s="250"/>
      <c r="J353" s="246"/>
      <c r="K353" s="246"/>
      <c r="L353" s="251"/>
      <c r="M353" s="252"/>
      <c r="N353" s="253"/>
      <c r="O353" s="253"/>
      <c r="P353" s="253"/>
      <c r="Q353" s="253"/>
      <c r="R353" s="253"/>
      <c r="S353" s="253"/>
      <c r="T353" s="254"/>
      <c r="AT353" s="255" t="s">
        <v>162</v>
      </c>
      <c r="AU353" s="255" t="s">
        <v>85</v>
      </c>
      <c r="AV353" s="12" t="s">
        <v>85</v>
      </c>
      <c r="AW353" s="12" t="s">
        <v>36</v>
      </c>
      <c r="AX353" s="12" t="s">
        <v>76</v>
      </c>
      <c r="AY353" s="255" t="s">
        <v>154</v>
      </c>
    </row>
    <row r="354" s="13" customFormat="1">
      <c r="B354" s="256"/>
      <c r="C354" s="257"/>
      <c r="D354" s="236" t="s">
        <v>162</v>
      </c>
      <c r="E354" s="258" t="s">
        <v>21</v>
      </c>
      <c r="F354" s="259" t="s">
        <v>166</v>
      </c>
      <c r="G354" s="257"/>
      <c r="H354" s="260">
        <v>261.88600000000002</v>
      </c>
      <c r="I354" s="261"/>
      <c r="J354" s="257"/>
      <c r="K354" s="257"/>
      <c r="L354" s="262"/>
      <c r="M354" s="263"/>
      <c r="N354" s="264"/>
      <c r="O354" s="264"/>
      <c r="P354" s="264"/>
      <c r="Q354" s="264"/>
      <c r="R354" s="264"/>
      <c r="S354" s="264"/>
      <c r="T354" s="265"/>
      <c r="AT354" s="266" t="s">
        <v>162</v>
      </c>
      <c r="AU354" s="266" t="s">
        <v>85</v>
      </c>
      <c r="AV354" s="13" t="s">
        <v>160</v>
      </c>
      <c r="AW354" s="13" t="s">
        <v>36</v>
      </c>
      <c r="AX354" s="13" t="s">
        <v>38</v>
      </c>
      <c r="AY354" s="266" t="s">
        <v>154</v>
      </c>
    </row>
    <row r="355" s="1" customFormat="1" ht="16.5" customHeight="1">
      <c r="B355" s="47"/>
      <c r="C355" s="222" t="s">
        <v>415</v>
      </c>
      <c r="D355" s="222" t="s">
        <v>156</v>
      </c>
      <c r="E355" s="223" t="s">
        <v>416</v>
      </c>
      <c r="F355" s="224" t="s">
        <v>417</v>
      </c>
      <c r="G355" s="225" t="s">
        <v>159</v>
      </c>
      <c r="H355" s="226">
        <v>19.465</v>
      </c>
      <c r="I355" s="227"/>
      <c r="J355" s="228">
        <f>ROUND(I355*H355,2)</f>
        <v>0</v>
      </c>
      <c r="K355" s="224" t="s">
        <v>21</v>
      </c>
      <c r="L355" s="73"/>
      <c r="M355" s="229" t="s">
        <v>21</v>
      </c>
      <c r="N355" s="230" t="s">
        <v>47</v>
      </c>
      <c r="O355" s="48"/>
      <c r="P355" s="231">
        <f>O355*H355</f>
        <v>0</v>
      </c>
      <c r="Q355" s="231">
        <v>0.0014</v>
      </c>
      <c r="R355" s="231">
        <f>Q355*H355</f>
        <v>0.027251000000000001</v>
      </c>
      <c r="S355" s="231">
        <v>0</v>
      </c>
      <c r="T355" s="232">
        <f>S355*H355</f>
        <v>0</v>
      </c>
      <c r="AR355" s="24" t="s">
        <v>160</v>
      </c>
      <c r="AT355" s="24" t="s">
        <v>156</v>
      </c>
      <c r="AU355" s="24" t="s">
        <v>85</v>
      </c>
      <c r="AY355" s="24" t="s">
        <v>154</v>
      </c>
      <c r="BE355" s="233">
        <f>IF(N355="základní",J355,0)</f>
        <v>0</v>
      </c>
      <c r="BF355" s="233">
        <f>IF(N355="snížená",J355,0)</f>
        <v>0</v>
      </c>
      <c r="BG355" s="233">
        <f>IF(N355="zákl. přenesená",J355,0)</f>
        <v>0</v>
      </c>
      <c r="BH355" s="233">
        <f>IF(N355="sníž. přenesená",J355,0)</f>
        <v>0</v>
      </c>
      <c r="BI355" s="233">
        <f>IF(N355="nulová",J355,0)</f>
        <v>0</v>
      </c>
      <c r="BJ355" s="24" t="s">
        <v>38</v>
      </c>
      <c r="BK355" s="233">
        <f>ROUND(I355*H355,2)</f>
        <v>0</v>
      </c>
      <c r="BL355" s="24" t="s">
        <v>160</v>
      </c>
      <c r="BM355" s="24" t="s">
        <v>418</v>
      </c>
    </row>
    <row r="356" s="11" customFormat="1">
      <c r="B356" s="234"/>
      <c r="C356" s="235"/>
      <c r="D356" s="236" t="s">
        <v>162</v>
      </c>
      <c r="E356" s="237" t="s">
        <v>21</v>
      </c>
      <c r="F356" s="238" t="s">
        <v>197</v>
      </c>
      <c r="G356" s="235"/>
      <c r="H356" s="237" t="s">
        <v>21</v>
      </c>
      <c r="I356" s="239"/>
      <c r="J356" s="235"/>
      <c r="K356" s="235"/>
      <c r="L356" s="240"/>
      <c r="M356" s="241"/>
      <c r="N356" s="242"/>
      <c r="O356" s="242"/>
      <c r="P356" s="242"/>
      <c r="Q356" s="242"/>
      <c r="R356" s="242"/>
      <c r="S356" s="242"/>
      <c r="T356" s="243"/>
      <c r="AT356" s="244" t="s">
        <v>162</v>
      </c>
      <c r="AU356" s="244" t="s">
        <v>85</v>
      </c>
      <c r="AV356" s="11" t="s">
        <v>38</v>
      </c>
      <c r="AW356" s="11" t="s">
        <v>36</v>
      </c>
      <c r="AX356" s="11" t="s">
        <v>76</v>
      </c>
      <c r="AY356" s="244" t="s">
        <v>154</v>
      </c>
    </row>
    <row r="357" s="11" customFormat="1">
      <c r="B357" s="234"/>
      <c r="C357" s="235"/>
      <c r="D357" s="236" t="s">
        <v>162</v>
      </c>
      <c r="E357" s="237" t="s">
        <v>21</v>
      </c>
      <c r="F357" s="238" t="s">
        <v>304</v>
      </c>
      <c r="G357" s="235"/>
      <c r="H357" s="237" t="s">
        <v>21</v>
      </c>
      <c r="I357" s="239"/>
      <c r="J357" s="235"/>
      <c r="K357" s="235"/>
      <c r="L357" s="240"/>
      <c r="M357" s="241"/>
      <c r="N357" s="242"/>
      <c r="O357" s="242"/>
      <c r="P357" s="242"/>
      <c r="Q357" s="242"/>
      <c r="R357" s="242"/>
      <c r="S357" s="242"/>
      <c r="T357" s="243"/>
      <c r="AT357" s="244" t="s">
        <v>162</v>
      </c>
      <c r="AU357" s="244" t="s">
        <v>85</v>
      </c>
      <c r="AV357" s="11" t="s">
        <v>38</v>
      </c>
      <c r="AW357" s="11" t="s">
        <v>36</v>
      </c>
      <c r="AX357" s="11" t="s">
        <v>76</v>
      </c>
      <c r="AY357" s="244" t="s">
        <v>154</v>
      </c>
    </row>
    <row r="358" s="12" customFormat="1">
      <c r="B358" s="245"/>
      <c r="C358" s="246"/>
      <c r="D358" s="236" t="s">
        <v>162</v>
      </c>
      <c r="E358" s="247" t="s">
        <v>21</v>
      </c>
      <c r="F358" s="248" t="s">
        <v>419</v>
      </c>
      <c r="G358" s="246"/>
      <c r="H358" s="249">
        <v>18.355</v>
      </c>
      <c r="I358" s="250"/>
      <c r="J358" s="246"/>
      <c r="K358" s="246"/>
      <c r="L358" s="251"/>
      <c r="M358" s="252"/>
      <c r="N358" s="253"/>
      <c r="O358" s="253"/>
      <c r="P358" s="253"/>
      <c r="Q358" s="253"/>
      <c r="R358" s="253"/>
      <c r="S358" s="253"/>
      <c r="T358" s="254"/>
      <c r="AT358" s="255" t="s">
        <v>162</v>
      </c>
      <c r="AU358" s="255" t="s">
        <v>85</v>
      </c>
      <c r="AV358" s="12" t="s">
        <v>85</v>
      </c>
      <c r="AW358" s="12" t="s">
        <v>36</v>
      </c>
      <c r="AX358" s="12" t="s">
        <v>76</v>
      </c>
      <c r="AY358" s="255" t="s">
        <v>154</v>
      </c>
    </row>
    <row r="359" s="12" customFormat="1">
      <c r="B359" s="245"/>
      <c r="C359" s="246"/>
      <c r="D359" s="236" t="s">
        <v>162</v>
      </c>
      <c r="E359" s="247" t="s">
        <v>21</v>
      </c>
      <c r="F359" s="248" t="s">
        <v>420</v>
      </c>
      <c r="G359" s="246"/>
      <c r="H359" s="249">
        <v>2.323</v>
      </c>
      <c r="I359" s="250"/>
      <c r="J359" s="246"/>
      <c r="K359" s="246"/>
      <c r="L359" s="251"/>
      <c r="M359" s="252"/>
      <c r="N359" s="253"/>
      <c r="O359" s="253"/>
      <c r="P359" s="253"/>
      <c r="Q359" s="253"/>
      <c r="R359" s="253"/>
      <c r="S359" s="253"/>
      <c r="T359" s="254"/>
      <c r="AT359" s="255" t="s">
        <v>162</v>
      </c>
      <c r="AU359" s="255" t="s">
        <v>85</v>
      </c>
      <c r="AV359" s="12" t="s">
        <v>85</v>
      </c>
      <c r="AW359" s="12" t="s">
        <v>36</v>
      </c>
      <c r="AX359" s="12" t="s">
        <v>76</v>
      </c>
      <c r="AY359" s="255" t="s">
        <v>154</v>
      </c>
    </row>
    <row r="360" s="11" customFormat="1">
      <c r="B360" s="234"/>
      <c r="C360" s="235"/>
      <c r="D360" s="236" t="s">
        <v>162</v>
      </c>
      <c r="E360" s="237" t="s">
        <v>21</v>
      </c>
      <c r="F360" s="238" t="s">
        <v>356</v>
      </c>
      <c r="G360" s="235"/>
      <c r="H360" s="237" t="s">
        <v>21</v>
      </c>
      <c r="I360" s="239"/>
      <c r="J360" s="235"/>
      <c r="K360" s="235"/>
      <c r="L360" s="240"/>
      <c r="M360" s="241"/>
      <c r="N360" s="242"/>
      <c r="O360" s="242"/>
      <c r="P360" s="242"/>
      <c r="Q360" s="242"/>
      <c r="R360" s="242"/>
      <c r="S360" s="242"/>
      <c r="T360" s="243"/>
      <c r="AT360" s="244" t="s">
        <v>162</v>
      </c>
      <c r="AU360" s="244" t="s">
        <v>85</v>
      </c>
      <c r="AV360" s="11" t="s">
        <v>38</v>
      </c>
      <c r="AW360" s="11" t="s">
        <v>36</v>
      </c>
      <c r="AX360" s="11" t="s">
        <v>76</v>
      </c>
      <c r="AY360" s="244" t="s">
        <v>154</v>
      </c>
    </row>
    <row r="361" s="12" customFormat="1">
      <c r="B361" s="245"/>
      <c r="C361" s="246"/>
      <c r="D361" s="236" t="s">
        <v>162</v>
      </c>
      <c r="E361" s="247" t="s">
        <v>21</v>
      </c>
      <c r="F361" s="248" t="s">
        <v>357</v>
      </c>
      <c r="G361" s="246"/>
      <c r="H361" s="249">
        <v>-1.53</v>
      </c>
      <c r="I361" s="250"/>
      <c r="J361" s="246"/>
      <c r="K361" s="246"/>
      <c r="L361" s="251"/>
      <c r="M361" s="252"/>
      <c r="N361" s="253"/>
      <c r="O361" s="253"/>
      <c r="P361" s="253"/>
      <c r="Q361" s="253"/>
      <c r="R361" s="253"/>
      <c r="S361" s="253"/>
      <c r="T361" s="254"/>
      <c r="AT361" s="255" t="s">
        <v>162</v>
      </c>
      <c r="AU361" s="255" t="s">
        <v>85</v>
      </c>
      <c r="AV361" s="12" t="s">
        <v>85</v>
      </c>
      <c r="AW361" s="12" t="s">
        <v>36</v>
      </c>
      <c r="AX361" s="12" t="s">
        <v>76</v>
      </c>
      <c r="AY361" s="255" t="s">
        <v>154</v>
      </c>
    </row>
    <row r="362" s="12" customFormat="1">
      <c r="B362" s="245"/>
      <c r="C362" s="246"/>
      <c r="D362" s="236" t="s">
        <v>162</v>
      </c>
      <c r="E362" s="247" t="s">
        <v>21</v>
      </c>
      <c r="F362" s="248" t="s">
        <v>358</v>
      </c>
      <c r="G362" s="246"/>
      <c r="H362" s="249">
        <v>-0.27000000000000002</v>
      </c>
      <c r="I362" s="250"/>
      <c r="J362" s="246"/>
      <c r="K362" s="246"/>
      <c r="L362" s="251"/>
      <c r="M362" s="252"/>
      <c r="N362" s="253"/>
      <c r="O362" s="253"/>
      <c r="P362" s="253"/>
      <c r="Q362" s="253"/>
      <c r="R362" s="253"/>
      <c r="S362" s="253"/>
      <c r="T362" s="254"/>
      <c r="AT362" s="255" t="s">
        <v>162</v>
      </c>
      <c r="AU362" s="255" t="s">
        <v>85</v>
      </c>
      <c r="AV362" s="12" t="s">
        <v>85</v>
      </c>
      <c r="AW362" s="12" t="s">
        <v>36</v>
      </c>
      <c r="AX362" s="12" t="s">
        <v>76</v>
      </c>
      <c r="AY362" s="255" t="s">
        <v>154</v>
      </c>
    </row>
    <row r="363" s="11" customFormat="1">
      <c r="B363" s="234"/>
      <c r="C363" s="235"/>
      <c r="D363" s="236" t="s">
        <v>162</v>
      </c>
      <c r="E363" s="237" t="s">
        <v>21</v>
      </c>
      <c r="F363" s="238" t="s">
        <v>359</v>
      </c>
      <c r="G363" s="235"/>
      <c r="H363" s="237" t="s">
        <v>21</v>
      </c>
      <c r="I363" s="239"/>
      <c r="J363" s="235"/>
      <c r="K363" s="235"/>
      <c r="L363" s="240"/>
      <c r="M363" s="241"/>
      <c r="N363" s="242"/>
      <c r="O363" s="242"/>
      <c r="P363" s="242"/>
      <c r="Q363" s="242"/>
      <c r="R363" s="242"/>
      <c r="S363" s="242"/>
      <c r="T363" s="243"/>
      <c r="AT363" s="244" t="s">
        <v>162</v>
      </c>
      <c r="AU363" s="244" t="s">
        <v>85</v>
      </c>
      <c r="AV363" s="11" t="s">
        <v>38</v>
      </c>
      <c r="AW363" s="11" t="s">
        <v>36</v>
      </c>
      <c r="AX363" s="11" t="s">
        <v>76</v>
      </c>
      <c r="AY363" s="244" t="s">
        <v>154</v>
      </c>
    </row>
    <row r="364" s="12" customFormat="1">
      <c r="B364" s="245"/>
      <c r="C364" s="246"/>
      <c r="D364" s="236" t="s">
        <v>162</v>
      </c>
      <c r="E364" s="247" t="s">
        <v>21</v>
      </c>
      <c r="F364" s="248" t="s">
        <v>421</v>
      </c>
      <c r="G364" s="246"/>
      <c r="H364" s="249">
        <v>0.437</v>
      </c>
      <c r="I364" s="250"/>
      <c r="J364" s="246"/>
      <c r="K364" s="246"/>
      <c r="L364" s="251"/>
      <c r="M364" s="252"/>
      <c r="N364" s="253"/>
      <c r="O364" s="253"/>
      <c r="P364" s="253"/>
      <c r="Q364" s="253"/>
      <c r="R364" s="253"/>
      <c r="S364" s="253"/>
      <c r="T364" s="254"/>
      <c r="AT364" s="255" t="s">
        <v>162</v>
      </c>
      <c r="AU364" s="255" t="s">
        <v>85</v>
      </c>
      <c r="AV364" s="12" t="s">
        <v>85</v>
      </c>
      <c r="AW364" s="12" t="s">
        <v>36</v>
      </c>
      <c r="AX364" s="12" t="s">
        <v>76</v>
      </c>
      <c r="AY364" s="255" t="s">
        <v>154</v>
      </c>
    </row>
    <row r="365" s="12" customFormat="1">
      <c r="B365" s="245"/>
      <c r="C365" s="246"/>
      <c r="D365" s="236" t="s">
        <v>162</v>
      </c>
      <c r="E365" s="247" t="s">
        <v>21</v>
      </c>
      <c r="F365" s="248" t="s">
        <v>422</v>
      </c>
      <c r="G365" s="246"/>
      <c r="H365" s="249">
        <v>0.14999999999999999</v>
      </c>
      <c r="I365" s="250"/>
      <c r="J365" s="246"/>
      <c r="K365" s="246"/>
      <c r="L365" s="251"/>
      <c r="M365" s="252"/>
      <c r="N365" s="253"/>
      <c r="O365" s="253"/>
      <c r="P365" s="253"/>
      <c r="Q365" s="253"/>
      <c r="R365" s="253"/>
      <c r="S365" s="253"/>
      <c r="T365" s="254"/>
      <c r="AT365" s="255" t="s">
        <v>162</v>
      </c>
      <c r="AU365" s="255" t="s">
        <v>85</v>
      </c>
      <c r="AV365" s="12" t="s">
        <v>85</v>
      </c>
      <c r="AW365" s="12" t="s">
        <v>36</v>
      </c>
      <c r="AX365" s="12" t="s">
        <v>76</v>
      </c>
      <c r="AY365" s="255" t="s">
        <v>154</v>
      </c>
    </row>
    <row r="366" s="14" customFormat="1">
      <c r="B366" s="267"/>
      <c r="C366" s="268"/>
      <c r="D366" s="236" t="s">
        <v>162</v>
      </c>
      <c r="E366" s="269" t="s">
        <v>21</v>
      </c>
      <c r="F366" s="270" t="s">
        <v>306</v>
      </c>
      <c r="G366" s="268"/>
      <c r="H366" s="271">
        <v>19.465</v>
      </c>
      <c r="I366" s="272"/>
      <c r="J366" s="268"/>
      <c r="K366" s="268"/>
      <c r="L366" s="273"/>
      <c r="M366" s="274"/>
      <c r="N366" s="275"/>
      <c r="O366" s="275"/>
      <c r="P366" s="275"/>
      <c r="Q366" s="275"/>
      <c r="R366" s="275"/>
      <c r="S366" s="275"/>
      <c r="T366" s="276"/>
      <c r="AT366" s="277" t="s">
        <v>162</v>
      </c>
      <c r="AU366" s="277" t="s">
        <v>85</v>
      </c>
      <c r="AV366" s="14" t="s">
        <v>170</v>
      </c>
      <c r="AW366" s="14" t="s">
        <v>36</v>
      </c>
      <c r="AX366" s="14" t="s">
        <v>76</v>
      </c>
      <c r="AY366" s="277" t="s">
        <v>154</v>
      </c>
    </row>
    <row r="367" s="13" customFormat="1">
      <c r="B367" s="256"/>
      <c r="C367" s="257"/>
      <c r="D367" s="236" t="s">
        <v>162</v>
      </c>
      <c r="E367" s="258" t="s">
        <v>21</v>
      </c>
      <c r="F367" s="259" t="s">
        <v>166</v>
      </c>
      <c r="G367" s="257"/>
      <c r="H367" s="260">
        <v>19.465</v>
      </c>
      <c r="I367" s="261"/>
      <c r="J367" s="257"/>
      <c r="K367" s="257"/>
      <c r="L367" s="262"/>
      <c r="M367" s="263"/>
      <c r="N367" s="264"/>
      <c r="O367" s="264"/>
      <c r="P367" s="264"/>
      <c r="Q367" s="264"/>
      <c r="R367" s="264"/>
      <c r="S367" s="264"/>
      <c r="T367" s="265"/>
      <c r="AT367" s="266" t="s">
        <v>162</v>
      </c>
      <c r="AU367" s="266" t="s">
        <v>85</v>
      </c>
      <c r="AV367" s="13" t="s">
        <v>160</v>
      </c>
      <c r="AW367" s="13" t="s">
        <v>36</v>
      </c>
      <c r="AX367" s="13" t="s">
        <v>38</v>
      </c>
      <c r="AY367" s="266" t="s">
        <v>154</v>
      </c>
    </row>
    <row r="368" s="1" customFormat="1" ht="16.5" customHeight="1">
      <c r="B368" s="47"/>
      <c r="C368" s="222" t="s">
        <v>423</v>
      </c>
      <c r="D368" s="222" t="s">
        <v>156</v>
      </c>
      <c r="E368" s="223" t="s">
        <v>424</v>
      </c>
      <c r="F368" s="224" t="s">
        <v>425</v>
      </c>
      <c r="G368" s="225" t="s">
        <v>159</v>
      </c>
      <c r="H368" s="226">
        <v>19.465</v>
      </c>
      <c r="I368" s="227"/>
      <c r="J368" s="228">
        <f>ROUND(I368*H368,2)</f>
        <v>0</v>
      </c>
      <c r="K368" s="224" t="s">
        <v>21</v>
      </c>
      <c r="L368" s="73"/>
      <c r="M368" s="229" t="s">
        <v>21</v>
      </c>
      <c r="N368" s="230" t="s">
        <v>47</v>
      </c>
      <c r="O368" s="48"/>
      <c r="P368" s="231">
        <f>O368*H368</f>
        <v>0</v>
      </c>
      <c r="Q368" s="231">
        <v>0.00025999999999999998</v>
      </c>
      <c r="R368" s="231">
        <f>Q368*H368</f>
        <v>0.0050608999999999993</v>
      </c>
      <c r="S368" s="231">
        <v>0</v>
      </c>
      <c r="T368" s="232">
        <f>S368*H368</f>
        <v>0</v>
      </c>
      <c r="AR368" s="24" t="s">
        <v>160</v>
      </c>
      <c r="AT368" s="24" t="s">
        <v>156</v>
      </c>
      <c r="AU368" s="24" t="s">
        <v>85</v>
      </c>
      <c r="AY368" s="24" t="s">
        <v>154</v>
      </c>
      <c r="BE368" s="233">
        <f>IF(N368="základní",J368,0)</f>
        <v>0</v>
      </c>
      <c r="BF368" s="233">
        <f>IF(N368="snížená",J368,0)</f>
        <v>0</v>
      </c>
      <c r="BG368" s="233">
        <f>IF(N368="zákl. přenesená",J368,0)</f>
        <v>0</v>
      </c>
      <c r="BH368" s="233">
        <f>IF(N368="sníž. přenesená",J368,0)</f>
        <v>0</v>
      </c>
      <c r="BI368" s="233">
        <f>IF(N368="nulová",J368,0)</f>
        <v>0</v>
      </c>
      <c r="BJ368" s="24" t="s">
        <v>38</v>
      </c>
      <c r="BK368" s="233">
        <f>ROUND(I368*H368,2)</f>
        <v>0</v>
      </c>
      <c r="BL368" s="24" t="s">
        <v>160</v>
      </c>
      <c r="BM368" s="24" t="s">
        <v>426</v>
      </c>
    </row>
    <row r="369" s="11" customFormat="1">
      <c r="B369" s="234"/>
      <c r="C369" s="235"/>
      <c r="D369" s="236" t="s">
        <v>162</v>
      </c>
      <c r="E369" s="237" t="s">
        <v>21</v>
      </c>
      <c r="F369" s="238" t="s">
        <v>197</v>
      </c>
      <c r="G369" s="235"/>
      <c r="H369" s="237" t="s">
        <v>21</v>
      </c>
      <c r="I369" s="239"/>
      <c r="J369" s="235"/>
      <c r="K369" s="235"/>
      <c r="L369" s="240"/>
      <c r="M369" s="241"/>
      <c r="N369" s="242"/>
      <c r="O369" s="242"/>
      <c r="P369" s="242"/>
      <c r="Q369" s="242"/>
      <c r="R369" s="242"/>
      <c r="S369" s="242"/>
      <c r="T369" s="243"/>
      <c r="AT369" s="244" t="s">
        <v>162</v>
      </c>
      <c r="AU369" s="244" t="s">
        <v>85</v>
      </c>
      <c r="AV369" s="11" t="s">
        <v>38</v>
      </c>
      <c r="AW369" s="11" t="s">
        <v>36</v>
      </c>
      <c r="AX369" s="11" t="s">
        <v>76</v>
      </c>
      <c r="AY369" s="244" t="s">
        <v>154</v>
      </c>
    </row>
    <row r="370" s="11" customFormat="1">
      <c r="B370" s="234"/>
      <c r="C370" s="235"/>
      <c r="D370" s="236" t="s">
        <v>162</v>
      </c>
      <c r="E370" s="237" t="s">
        <v>21</v>
      </c>
      <c r="F370" s="238" t="s">
        <v>304</v>
      </c>
      <c r="G370" s="235"/>
      <c r="H370" s="237" t="s">
        <v>21</v>
      </c>
      <c r="I370" s="239"/>
      <c r="J370" s="235"/>
      <c r="K370" s="235"/>
      <c r="L370" s="240"/>
      <c r="M370" s="241"/>
      <c r="N370" s="242"/>
      <c r="O370" s="242"/>
      <c r="P370" s="242"/>
      <c r="Q370" s="242"/>
      <c r="R370" s="242"/>
      <c r="S370" s="242"/>
      <c r="T370" s="243"/>
      <c r="AT370" s="244" t="s">
        <v>162</v>
      </c>
      <c r="AU370" s="244" t="s">
        <v>85</v>
      </c>
      <c r="AV370" s="11" t="s">
        <v>38</v>
      </c>
      <c r="AW370" s="11" t="s">
        <v>36</v>
      </c>
      <c r="AX370" s="11" t="s">
        <v>76</v>
      </c>
      <c r="AY370" s="244" t="s">
        <v>154</v>
      </c>
    </row>
    <row r="371" s="12" customFormat="1">
      <c r="B371" s="245"/>
      <c r="C371" s="246"/>
      <c r="D371" s="236" t="s">
        <v>162</v>
      </c>
      <c r="E371" s="247" t="s">
        <v>21</v>
      </c>
      <c r="F371" s="248" t="s">
        <v>419</v>
      </c>
      <c r="G371" s="246"/>
      <c r="H371" s="249">
        <v>18.355</v>
      </c>
      <c r="I371" s="250"/>
      <c r="J371" s="246"/>
      <c r="K371" s="246"/>
      <c r="L371" s="251"/>
      <c r="M371" s="252"/>
      <c r="N371" s="253"/>
      <c r="O371" s="253"/>
      <c r="P371" s="253"/>
      <c r="Q371" s="253"/>
      <c r="R371" s="253"/>
      <c r="S371" s="253"/>
      <c r="T371" s="254"/>
      <c r="AT371" s="255" t="s">
        <v>162</v>
      </c>
      <c r="AU371" s="255" t="s">
        <v>85</v>
      </c>
      <c r="AV371" s="12" t="s">
        <v>85</v>
      </c>
      <c r="AW371" s="12" t="s">
        <v>36</v>
      </c>
      <c r="AX371" s="12" t="s">
        <v>76</v>
      </c>
      <c r="AY371" s="255" t="s">
        <v>154</v>
      </c>
    </row>
    <row r="372" s="12" customFormat="1">
      <c r="B372" s="245"/>
      <c r="C372" s="246"/>
      <c r="D372" s="236" t="s">
        <v>162</v>
      </c>
      <c r="E372" s="247" t="s">
        <v>21</v>
      </c>
      <c r="F372" s="248" t="s">
        <v>420</v>
      </c>
      <c r="G372" s="246"/>
      <c r="H372" s="249">
        <v>2.323</v>
      </c>
      <c r="I372" s="250"/>
      <c r="J372" s="246"/>
      <c r="K372" s="246"/>
      <c r="L372" s="251"/>
      <c r="M372" s="252"/>
      <c r="N372" s="253"/>
      <c r="O372" s="253"/>
      <c r="P372" s="253"/>
      <c r="Q372" s="253"/>
      <c r="R372" s="253"/>
      <c r="S372" s="253"/>
      <c r="T372" s="254"/>
      <c r="AT372" s="255" t="s">
        <v>162</v>
      </c>
      <c r="AU372" s="255" t="s">
        <v>85</v>
      </c>
      <c r="AV372" s="12" t="s">
        <v>85</v>
      </c>
      <c r="AW372" s="12" t="s">
        <v>36</v>
      </c>
      <c r="AX372" s="12" t="s">
        <v>76</v>
      </c>
      <c r="AY372" s="255" t="s">
        <v>154</v>
      </c>
    </row>
    <row r="373" s="11" customFormat="1">
      <c r="B373" s="234"/>
      <c r="C373" s="235"/>
      <c r="D373" s="236" t="s">
        <v>162</v>
      </c>
      <c r="E373" s="237" t="s">
        <v>21</v>
      </c>
      <c r="F373" s="238" t="s">
        <v>356</v>
      </c>
      <c r="G373" s="235"/>
      <c r="H373" s="237" t="s">
        <v>21</v>
      </c>
      <c r="I373" s="239"/>
      <c r="J373" s="235"/>
      <c r="K373" s="235"/>
      <c r="L373" s="240"/>
      <c r="M373" s="241"/>
      <c r="N373" s="242"/>
      <c r="O373" s="242"/>
      <c r="P373" s="242"/>
      <c r="Q373" s="242"/>
      <c r="R373" s="242"/>
      <c r="S373" s="242"/>
      <c r="T373" s="243"/>
      <c r="AT373" s="244" t="s">
        <v>162</v>
      </c>
      <c r="AU373" s="244" t="s">
        <v>85</v>
      </c>
      <c r="AV373" s="11" t="s">
        <v>38</v>
      </c>
      <c r="AW373" s="11" t="s">
        <v>36</v>
      </c>
      <c r="AX373" s="11" t="s">
        <v>76</v>
      </c>
      <c r="AY373" s="244" t="s">
        <v>154</v>
      </c>
    </row>
    <row r="374" s="12" customFormat="1">
      <c r="B374" s="245"/>
      <c r="C374" s="246"/>
      <c r="D374" s="236" t="s">
        <v>162</v>
      </c>
      <c r="E374" s="247" t="s">
        <v>21</v>
      </c>
      <c r="F374" s="248" t="s">
        <v>357</v>
      </c>
      <c r="G374" s="246"/>
      <c r="H374" s="249">
        <v>-1.53</v>
      </c>
      <c r="I374" s="250"/>
      <c r="J374" s="246"/>
      <c r="K374" s="246"/>
      <c r="L374" s="251"/>
      <c r="M374" s="252"/>
      <c r="N374" s="253"/>
      <c r="O374" s="253"/>
      <c r="P374" s="253"/>
      <c r="Q374" s="253"/>
      <c r="R374" s="253"/>
      <c r="S374" s="253"/>
      <c r="T374" s="254"/>
      <c r="AT374" s="255" t="s">
        <v>162</v>
      </c>
      <c r="AU374" s="255" t="s">
        <v>85</v>
      </c>
      <c r="AV374" s="12" t="s">
        <v>85</v>
      </c>
      <c r="AW374" s="12" t="s">
        <v>36</v>
      </c>
      <c r="AX374" s="12" t="s">
        <v>76</v>
      </c>
      <c r="AY374" s="255" t="s">
        <v>154</v>
      </c>
    </row>
    <row r="375" s="12" customFormat="1">
      <c r="B375" s="245"/>
      <c r="C375" s="246"/>
      <c r="D375" s="236" t="s">
        <v>162</v>
      </c>
      <c r="E375" s="247" t="s">
        <v>21</v>
      </c>
      <c r="F375" s="248" t="s">
        <v>358</v>
      </c>
      <c r="G375" s="246"/>
      <c r="H375" s="249">
        <v>-0.27000000000000002</v>
      </c>
      <c r="I375" s="250"/>
      <c r="J375" s="246"/>
      <c r="K375" s="246"/>
      <c r="L375" s="251"/>
      <c r="M375" s="252"/>
      <c r="N375" s="253"/>
      <c r="O375" s="253"/>
      <c r="P375" s="253"/>
      <c r="Q375" s="253"/>
      <c r="R375" s="253"/>
      <c r="S375" s="253"/>
      <c r="T375" s="254"/>
      <c r="AT375" s="255" t="s">
        <v>162</v>
      </c>
      <c r="AU375" s="255" t="s">
        <v>85</v>
      </c>
      <c r="AV375" s="12" t="s">
        <v>85</v>
      </c>
      <c r="AW375" s="12" t="s">
        <v>36</v>
      </c>
      <c r="AX375" s="12" t="s">
        <v>76</v>
      </c>
      <c r="AY375" s="255" t="s">
        <v>154</v>
      </c>
    </row>
    <row r="376" s="11" customFormat="1">
      <c r="B376" s="234"/>
      <c r="C376" s="235"/>
      <c r="D376" s="236" t="s">
        <v>162</v>
      </c>
      <c r="E376" s="237" t="s">
        <v>21</v>
      </c>
      <c r="F376" s="238" t="s">
        <v>359</v>
      </c>
      <c r="G376" s="235"/>
      <c r="H376" s="237" t="s">
        <v>21</v>
      </c>
      <c r="I376" s="239"/>
      <c r="J376" s="235"/>
      <c r="K376" s="235"/>
      <c r="L376" s="240"/>
      <c r="M376" s="241"/>
      <c r="N376" s="242"/>
      <c r="O376" s="242"/>
      <c r="P376" s="242"/>
      <c r="Q376" s="242"/>
      <c r="R376" s="242"/>
      <c r="S376" s="242"/>
      <c r="T376" s="243"/>
      <c r="AT376" s="244" t="s">
        <v>162</v>
      </c>
      <c r="AU376" s="244" t="s">
        <v>85</v>
      </c>
      <c r="AV376" s="11" t="s">
        <v>38</v>
      </c>
      <c r="AW376" s="11" t="s">
        <v>36</v>
      </c>
      <c r="AX376" s="11" t="s">
        <v>76</v>
      </c>
      <c r="AY376" s="244" t="s">
        <v>154</v>
      </c>
    </row>
    <row r="377" s="12" customFormat="1">
      <c r="B377" s="245"/>
      <c r="C377" s="246"/>
      <c r="D377" s="236" t="s">
        <v>162</v>
      </c>
      <c r="E377" s="247" t="s">
        <v>21</v>
      </c>
      <c r="F377" s="248" t="s">
        <v>421</v>
      </c>
      <c r="G377" s="246"/>
      <c r="H377" s="249">
        <v>0.437</v>
      </c>
      <c r="I377" s="250"/>
      <c r="J377" s="246"/>
      <c r="K377" s="246"/>
      <c r="L377" s="251"/>
      <c r="M377" s="252"/>
      <c r="N377" s="253"/>
      <c r="O377" s="253"/>
      <c r="P377" s="253"/>
      <c r="Q377" s="253"/>
      <c r="R377" s="253"/>
      <c r="S377" s="253"/>
      <c r="T377" s="254"/>
      <c r="AT377" s="255" t="s">
        <v>162</v>
      </c>
      <c r="AU377" s="255" t="s">
        <v>85</v>
      </c>
      <c r="AV377" s="12" t="s">
        <v>85</v>
      </c>
      <c r="AW377" s="12" t="s">
        <v>36</v>
      </c>
      <c r="AX377" s="12" t="s">
        <v>76</v>
      </c>
      <c r="AY377" s="255" t="s">
        <v>154</v>
      </c>
    </row>
    <row r="378" s="12" customFormat="1">
      <c r="B378" s="245"/>
      <c r="C378" s="246"/>
      <c r="D378" s="236" t="s">
        <v>162</v>
      </c>
      <c r="E378" s="247" t="s">
        <v>21</v>
      </c>
      <c r="F378" s="248" t="s">
        <v>422</v>
      </c>
      <c r="G378" s="246"/>
      <c r="H378" s="249">
        <v>0.14999999999999999</v>
      </c>
      <c r="I378" s="250"/>
      <c r="J378" s="246"/>
      <c r="K378" s="246"/>
      <c r="L378" s="251"/>
      <c r="M378" s="252"/>
      <c r="N378" s="253"/>
      <c r="O378" s="253"/>
      <c r="P378" s="253"/>
      <c r="Q378" s="253"/>
      <c r="R378" s="253"/>
      <c r="S378" s="253"/>
      <c r="T378" s="254"/>
      <c r="AT378" s="255" t="s">
        <v>162</v>
      </c>
      <c r="AU378" s="255" t="s">
        <v>85</v>
      </c>
      <c r="AV378" s="12" t="s">
        <v>85</v>
      </c>
      <c r="AW378" s="12" t="s">
        <v>36</v>
      </c>
      <c r="AX378" s="12" t="s">
        <v>76</v>
      </c>
      <c r="AY378" s="255" t="s">
        <v>154</v>
      </c>
    </row>
    <row r="379" s="14" customFormat="1">
      <c r="B379" s="267"/>
      <c r="C379" s="268"/>
      <c r="D379" s="236" t="s">
        <v>162</v>
      </c>
      <c r="E379" s="269" t="s">
        <v>21</v>
      </c>
      <c r="F379" s="270" t="s">
        <v>306</v>
      </c>
      <c r="G379" s="268"/>
      <c r="H379" s="271">
        <v>19.465</v>
      </c>
      <c r="I379" s="272"/>
      <c r="J379" s="268"/>
      <c r="K379" s="268"/>
      <c r="L379" s="273"/>
      <c r="M379" s="274"/>
      <c r="N379" s="275"/>
      <c r="O379" s="275"/>
      <c r="P379" s="275"/>
      <c r="Q379" s="275"/>
      <c r="R379" s="275"/>
      <c r="S379" s="275"/>
      <c r="T379" s="276"/>
      <c r="AT379" s="277" t="s">
        <v>162</v>
      </c>
      <c r="AU379" s="277" t="s">
        <v>85</v>
      </c>
      <c r="AV379" s="14" t="s">
        <v>170</v>
      </c>
      <c r="AW379" s="14" t="s">
        <v>36</v>
      </c>
      <c r="AX379" s="14" t="s">
        <v>76</v>
      </c>
      <c r="AY379" s="277" t="s">
        <v>154</v>
      </c>
    </row>
    <row r="380" s="13" customFormat="1">
      <c r="B380" s="256"/>
      <c r="C380" s="257"/>
      <c r="D380" s="236" t="s">
        <v>162</v>
      </c>
      <c r="E380" s="258" t="s">
        <v>21</v>
      </c>
      <c r="F380" s="259" t="s">
        <v>166</v>
      </c>
      <c r="G380" s="257"/>
      <c r="H380" s="260">
        <v>19.465</v>
      </c>
      <c r="I380" s="261"/>
      <c r="J380" s="257"/>
      <c r="K380" s="257"/>
      <c r="L380" s="262"/>
      <c r="M380" s="263"/>
      <c r="N380" s="264"/>
      <c r="O380" s="264"/>
      <c r="P380" s="264"/>
      <c r="Q380" s="264"/>
      <c r="R380" s="264"/>
      <c r="S380" s="264"/>
      <c r="T380" s="265"/>
      <c r="AT380" s="266" t="s">
        <v>162</v>
      </c>
      <c r="AU380" s="266" t="s">
        <v>85</v>
      </c>
      <c r="AV380" s="13" t="s">
        <v>160</v>
      </c>
      <c r="AW380" s="13" t="s">
        <v>36</v>
      </c>
      <c r="AX380" s="13" t="s">
        <v>38</v>
      </c>
      <c r="AY380" s="266" t="s">
        <v>154</v>
      </c>
    </row>
    <row r="381" s="1" customFormat="1" ht="25.5" customHeight="1">
      <c r="B381" s="47"/>
      <c r="C381" s="222" t="s">
        <v>427</v>
      </c>
      <c r="D381" s="222" t="s">
        <v>156</v>
      </c>
      <c r="E381" s="223" t="s">
        <v>428</v>
      </c>
      <c r="F381" s="224" t="s">
        <v>429</v>
      </c>
      <c r="G381" s="225" t="s">
        <v>159</v>
      </c>
      <c r="H381" s="226">
        <v>19.465</v>
      </c>
      <c r="I381" s="227"/>
      <c r="J381" s="228">
        <f>ROUND(I381*H381,2)</f>
        <v>0</v>
      </c>
      <c r="K381" s="224" t="s">
        <v>21</v>
      </c>
      <c r="L381" s="73"/>
      <c r="M381" s="229" t="s">
        <v>21</v>
      </c>
      <c r="N381" s="230" t="s">
        <v>47</v>
      </c>
      <c r="O381" s="48"/>
      <c r="P381" s="231">
        <f>O381*H381</f>
        <v>0</v>
      </c>
      <c r="Q381" s="231">
        <v>0.0048900000000000002</v>
      </c>
      <c r="R381" s="231">
        <f>Q381*H381</f>
        <v>0.09518385</v>
      </c>
      <c r="S381" s="231">
        <v>0</v>
      </c>
      <c r="T381" s="232">
        <f>S381*H381</f>
        <v>0</v>
      </c>
      <c r="AR381" s="24" t="s">
        <v>160</v>
      </c>
      <c r="AT381" s="24" t="s">
        <v>156</v>
      </c>
      <c r="AU381" s="24" t="s">
        <v>85</v>
      </c>
      <c r="AY381" s="24" t="s">
        <v>154</v>
      </c>
      <c r="BE381" s="233">
        <f>IF(N381="základní",J381,0)</f>
        <v>0</v>
      </c>
      <c r="BF381" s="233">
        <f>IF(N381="snížená",J381,0)</f>
        <v>0</v>
      </c>
      <c r="BG381" s="233">
        <f>IF(N381="zákl. přenesená",J381,0)</f>
        <v>0</v>
      </c>
      <c r="BH381" s="233">
        <f>IF(N381="sníž. přenesená",J381,0)</f>
        <v>0</v>
      </c>
      <c r="BI381" s="233">
        <f>IF(N381="nulová",J381,0)</f>
        <v>0</v>
      </c>
      <c r="BJ381" s="24" t="s">
        <v>38</v>
      </c>
      <c r="BK381" s="233">
        <f>ROUND(I381*H381,2)</f>
        <v>0</v>
      </c>
      <c r="BL381" s="24" t="s">
        <v>160</v>
      </c>
      <c r="BM381" s="24" t="s">
        <v>430</v>
      </c>
    </row>
    <row r="382" s="11" customFormat="1">
      <c r="B382" s="234"/>
      <c r="C382" s="235"/>
      <c r="D382" s="236" t="s">
        <v>162</v>
      </c>
      <c r="E382" s="237" t="s">
        <v>21</v>
      </c>
      <c r="F382" s="238" t="s">
        <v>197</v>
      </c>
      <c r="G382" s="235"/>
      <c r="H382" s="237" t="s">
        <v>21</v>
      </c>
      <c r="I382" s="239"/>
      <c r="J382" s="235"/>
      <c r="K382" s="235"/>
      <c r="L382" s="240"/>
      <c r="M382" s="241"/>
      <c r="N382" s="242"/>
      <c r="O382" s="242"/>
      <c r="P382" s="242"/>
      <c r="Q382" s="242"/>
      <c r="R382" s="242"/>
      <c r="S382" s="242"/>
      <c r="T382" s="243"/>
      <c r="AT382" s="244" t="s">
        <v>162</v>
      </c>
      <c r="AU382" s="244" t="s">
        <v>85</v>
      </c>
      <c r="AV382" s="11" t="s">
        <v>38</v>
      </c>
      <c r="AW382" s="11" t="s">
        <v>36</v>
      </c>
      <c r="AX382" s="11" t="s">
        <v>76</v>
      </c>
      <c r="AY382" s="244" t="s">
        <v>154</v>
      </c>
    </row>
    <row r="383" s="11" customFormat="1">
      <c r="B383" s="234"/>
      <c r="C383" s="235"/>
      <c r="D383" s="236" t="s">
        <v>162</v>
      </c>
      <c r="E383" s="237" t="s">
        <v>21</v>
      </c>
      <c r="F383" s="238" t="s">
        <v>304</v>
      </c>
      <c r="G383" s="235"/>
      <c r="H383" s="237" t="s">
        <v>21</v>
      </c>
      <c r="I383" s="239"/>
      <c r="J383" s="235"/>
      <c r="K383" s="235"/>
      <c r="L383" s="240"/>
      <c r="M383" s="241"/>
      <c r="N383" s="242"/>
      <c r="O383" s="242"/>
      <c r="P383" s="242"/>
      <c r="Q383" s="242"/>
      <c r="R383" s="242"/>
      <c r="S383" s="242"/>
      <c r="T383" s="243"/>
      <c r="AT383" s="244" t="s">
        <v>162</v>
      </c>
      <c r="AU383" s="244" t="s">
        <v>85</v>
      </c>
      <c r="AV383" s="11" t="s">
        <v>38</v>
      </c>
      <c r="AW383" s="11" t="s">
        <v>36</v>
      </c>
      <c r="AX383" s="11" t="s">
        <v>76</v>
      </c>
      <c r="AY383" s="244" t="s">
        <v>154</v>
      </c>
    </row>
    <row r="384" s="12" customFormat="1">
      <c r="B384" s="245"/>
      <c r="C384" s="246"/>
      <c r="D384" s="236" t="s">
        <v>162</v>
      </c>
      <c r="E384" s="247" t="s">
        <v>21</v>
      </c>
      <c r="F384" s="248" t="s">
        <v>419</v>
      </c>
      <c r="G384" s="246"/>
      <c r="H384" s="249">
        <v>18.355</v>
      </c>
      <c r="I384" s="250"/>
      <c r="J384" s="246"/>
      <c r="K384" s="246"/>
      <c r="L384" s="251"/>
      <c r="M384" s="252"/>
      <c r="N384" s="253"/>
      <c r="O384" s="253"/>
      <c r="P384" s="253"/>
      <c r="Q384" s="253"/>
      <c r="R384" s="253"/>
      <c r="S384" s="253"/>
      <c r="T384" s="254"/>
      <c r="AT384" s="255" t="s">
        <v>162</v>
      </c>
      <c r="AU384" s="255" t="s">
        <v>85</v>
      </c>
      <c r="AV384" s="12" t="s">
        <v>85</v>
      </c>
      <c r="AW384" s="12" t="s">
        <v>36</v>
      </c>
      <c r="AX384" s="12" t="s">
        <v>76</v>
      </c>
      <c r="AY384" s="255" t="s">
        <v>154</v>
      </c>
    </row>
    <row r="385" s="12" customFormat="1">
      <c r="B385" s="245"/>
      <c r="C385" s="246"/>
      <c r="D385" s="236" t="s">
        <v>162</v>
      </c>
      <c r="E385" s="247" t="s">
        <v>21</v>
      </c>
      <c r="F385" s="248" t="s">
        <v>420</v>
      </c>
      <c r="G385" s="246"/>
      <c r="H385" s="249">
        <v>2.323</v>
      </c>
      <c r="I385" s="250"/>
      <c r="J385" s="246"/>
      <c r="K385" s="246"/>
      <c r="L385" s="251"/>
      <c r="M385" s="252"/>
      <c r="N385" s="253"/>
      <c r="O385" s="253"/>
      <c r="P385" s="253"/>
      <c r="Q385" s="253"/>
      <c r="R385" s="253"/>
      <c r="S385" s="253"/>
      <c r="T385" s="254"/>
      <c r="AT385" s="255" t="s">
        <v>162</v>
      </c>
      <c r="AU385" s="255" t="s">
        <v>85</v>
      </c>
      <c r="AV385" s="12" t="s">
        <v>85</v>
      </c>
      <c r="AW385" s="12" t="s">
        <v>36</v>
      </c>
      <c r="AX385" s="12" t="s">
        <v>76</v>
      </c>
      <c r="AY385" s="255" t="s">
        <v>154</v>
      </c>
    </row>
    <row r="386" s="11" customFormat="1">
      <c r="B386" s="234"/>
      <c r="C386" s="235"/>
      <c r="D386" s="236" t="s">
        <v>162</v>
      </c>
      <c r="E386" s="237" t="s">
        <v>21</v>
      </c>
      <c r="F386" s="238" t="s">
        <v>356</v>
      </c>
      <c r="G386" s="235"/>
      <c r="H386" s="237" t="s">
        <v>21</v>
      </c>
      <c r="I386" s="239"/>
      <c r="J386" s="235"/>
      <c r="K386" s="235"/>
      <c r="L386" s="240"/>
      <c r="M386" s="241"/>
      <c r="N386" s="242"/>
      <c r="O386" s="242"/>
      <c r="P386" s="242"/>
      <c r="Q386" s="242"/>
      <c r="R386" s="242"/>
      <c r="S386" s="242"/>
      <c r="T386" s="243"/>
      <c r="AT386" s="244" t="s">
        <v>162</v>
      </c>
      <c r="AU386" s="244" t="s">
        <v>85</v>
      </c>
      <c r="AV386" s="11" t="s">
        <v>38</v>
      </c>
      <c r="AW386" s="11" t="s">
        <v>36</v>
      </c>
      <c r="AX386" s="11" t="s">
        <v>76</v>
      </c>
      <c r="AY386" s="244" t="s">
        <v>154</v>
      </c>
    </row>
    <row r="387" s="12" customFormat="1">
      <c r="B387" s="245"/>
      <c r="C387" s="246"/>
      <c r="D387" s="236" t="s">
        <v>162</v>
      </c>
      <c r="E387" s="247" t="s">
        <v>21</v>
      </c>
      <c r="F387" s="248" t="s">
        <v>357</v>
      </c>
      <c r="G387" s="246"/>
      <c r="H387" s="249">
        <v>-1.53</v>
      </c>
      <c r="I387" s="250"/>
      <c r="J387" s="246"/>
      <c r="K387" s="246"/>
      <c r="L387" s="251"/>
      <c r="M387" s="252"/>
      <c r="N387" s="253"/>
      <c r="O387" s="253"/>
      <c r="P387" s="253"/>
      <c r="Q387" s="253"/>
      <c r="R387" s="253"/>
      <c r="S387" s="253"/>
      <c r="T387" s="254"/>
      <c r="AT387" s="255" t="s">
        <v>162</v>
      </c>
      <c r="AU387" s="255" t="s">
        <v>85</v>
      </c>
      <c r="AV387" s="12" t="s">
        <v>85</v>
      </c>
      <c r="AW387" s="12" t="s">
        <v>36</v>
      </c>
      <c r="AX387" s="12" t="s">
        <v>76</v>
      </c>
      <c r="AY387" s="255" t="s">
        <v>154</v>
      </c>
    </row>
    <row r="388" s="12" customFormat="1">
      <c r="B388" s="245"/>
      <c r="C388" s="246"/>
      <c r="D388" s="236" t="s">
        <v>162</v>
      </c>
      <c r="E388" s="247" t="s">
        <v>21</v>
      </c>
      <c r="F388" s="248" t="s">
        <v>358</v>
      </c>
      <c r="G388" s="246"/>
      <c r="H388" s="249">
        <v>-0.27000000000000002</v>
      </c>
      <c r="I388" s="250"/>
      <c r="J388" s="246"/>
      <c r="K388" s="246"/>
      <c r="L388" s="251"/>
      <c r="M388" s="252"/>
      <c r="N388" s="253"/>
      <c r="O388" s="253"/>
      <c r="P388" s="253"/>
      <c r="Q388" s="253"/>
      <c r="R388" s="253"/>
      <c r="S388" s="253"/>
      <c r="T388" s="254"/>
      <c r="AT388" s="255" t="s">
        <v>162</v>
      </c>
      <c r="AU388" s="255" t="s">
        <v>85</v>
      </c>
      <c r="AV388" s="12" t="s">
        <v>85</v>
      </c>
      <c r="AW388" s="12" t="s">
        <v>36</v>
      </c>
      <c r="AX388" s="12" t="s">
        <v>76</v>
      </c>
      <c r="AY388" s="255" t="s">
        <v>154</v>
      </c>
    </row>
    <row r="389" s="11" customFormat="1">
      <c r="B389" s="234"/>
      <c r="C389" s="235"/>
      <c r="D389" s="236" t="s">
        <v>162</v>
      </c>
      <c r="E389" s="237" t="s">
        <v>21</v>
      </c>
      <c r="F389" s="238" t="s">
        <v>359</v>
      </c>
      <c r="G389" s="235"/>
      <c r="H389" s="237" t="s">
        <v>21</v>
      </c>
      <c r="I389" s="239"/>
      <c r="J389" s="235"/>
      <c r="K389" s="235"/>
      <c r="L389" s="240"/>
      <c r="M389" s="241"/>
      <c r="N389" s="242"/>
      <c r="O389" s="242"/>
      <c r="P389" s="242"/>
      <c r="Q389" s="242"/>
      <c r="R389" s="242"/>
      <c r="S389" s="242"/>
      <c r="T389" s="243"/>
      <c r="AT389" s="244" t="s">
        <v>162</v>
      </c>
      <c r="AU389" s="244" t="s">
        <v>85</v>
      </c>
      <c r="AV389" s="11" t="s">
        <v>38</v>
      </c>
      <c r="AW389" s="11" t="s">
        <v>36</v>
      </c>
      <c r="AX389" s="11" t="s">
        <v>76</v>
      </c>
      <c r="AY389" s="244" t="s">
        <v>154</v>
      </c>
    </row>
    <row r="390" s="12" customFormat="1">
      <c r="B390" s="245"/>
      <c r="C390" s="246"/>
      <c r="D390" s="236" t="s">
        <v>162</v>
      </c>
      <c r="E390" s="247" t="s">
        <v>21</v>
      </c>
      <c r="F390" s="248" t="s">
        <v>421</v>
      </c>
      <c r="G390" s="246"/>
      <c r="H390" s="249">
        <v>0.437</v>
      </c>
      <c r="I390" s="250"/>
      <c r="J390" s="246"/>
      <c r="K390" s="246"/>
      <c r="L390" s="251"/>
      <c r="M390" s="252"/>
      <c r="N390" s="253"/>
      <c r="O390" s="253"/>
      <c r="P390" s="253"/>
      <c r="Q390" s="253"/>
      <c r="R390" s="253"/>
      <c r="S390" s="253"/>
      <c r="T390" s="254"/>
      <c r="AT390" s="255" t="s">
        <v>162</v>
      </c>
      <c r="AU390" s="255" t="s">
        <v>85</v>
      </c>
      <c r="AV390" s="12" t="s">
        <v>85</v>
      </c>
      <c r="AW390" s="12" t="s">
        <v>36</v>
      </c>
      <c r="AX390" s="12" t="s">
        <v>76</v>
      </c>
      <c r="AY390" s="255" t="s">
        <v>154</v>
      </c>
    </row>
    <row r="391" s="12" customFormat="1">
      <c r="B391" s="245"/>
      <c r="C391" s="246"/>
      <c r="D391" s="236" t="s">
        <v>162</v>
      </c>
      <c r="E391" s="247" t="s">
        <v>21</v>
      </c>
      <c r="F391" s="248" t="s">
        <v>422</v>
      </c>
      <c r="G391" s="246"/>
      <c r="H391" s="249">
        <v>0.14999999999999999</v>
      </c>
      <c r="I391" s="250"/>
      <c r="J391" s="246"/>
      <c r="K391" s="246"/>
      <c r="L391" s="251"/>
      <c r="M391" s="252"/>
      <c r="N391" s="253"/>
      <c r="O391" s="253"/>
      <c r="P391" s="253"/>
      <c r="Q391" s="253"/>
      <c r="R391" s="253"/>
      <c r="S391" s="253"/>
      <c r="T391" s="254"/>
      <c r="AT391" s="255" t="s">
        <v>162</v>
      </c>
      <c r="AU391" s="255" t="s">
        <v>85</v>
      </c>
      <c r="AV391" s="12" t="s">
        <v>85</v>
      </c>
      <c r="AW391" s="12" t="s">
        <v>36</v>
      </c>
      <c r="AX391" s="12" t="s">
        <v>76</v>
      </c>
      <c r="AY391" s="255" t="s">
        <v>154</v>
      </c>
    </row>
    <row r="392" s="14" customFormat="1">
      <c r="B392" s="267"/>
      <c r="C392" s="268"/>
      <c r="D392" s="236" t="s">
        <v>162</v>
      </c>
      <c r="E392" s="269" t="s">
        <v>21</v>
      </c>
      <c r="F392" s="270" t="s">
        <v>306</v>
      </c>
      <c r="G392" s="268"/>
      <c r="H392" s="271">
        <v>19.465</v>
      </c>
      <c r="I392" s="272"/>
      <c r="J392" s="268"/>
      <c r="K392" s="268"/>
      <c r="L392" s="273"/>
      <c r="M392" s="274"/>
      <c r="N392" s="275"/>
      <c r="O392" s="275"/>
      <c r="P392" s="275"/>
      <c r="Q392" s="275"/>
      <c r="R392" s="275"/>
      <c r="S392" s="275"/>
      <c r="T392" s="276"/>
      <c r="AT392" s="277" t="s">
        <v>162</v>
      </c>
      <c r="AU392" s="277" t="s">
        <v>85</v>
      </c>
      <c r="AV392" s="14" t="s">
        <v>170</v>
      </c>
      <c r="AW392" s="14" t="s">
        <v>36</v>
      </c>
      <c r="AX392" s="14" t="s">
        <v>76</v>
      </c>
      <c r="AY392" s="277" t="s">
        <v>154</v>
      </c>
    </row>
    <row r="393" s="13" customFormat="1">
      <c r="B393" s="256"/>
      <c r="C393" s="257"/>
      <c r="D393" s="236" t="s">
        <v>162</v>
      </c>
      <c r="E393" s="258" t="s">
        <v>21</v>
      </c>
      <c r="F393" s="259" t="s">
        <v>166</v>
      </c>
      <c r="G393" s="257"/>
      <c r="H393" s="260">
        <v>19.465</v>
      </c>
      <c r="I393" s="261"/>
      <c r="J393" s="257"/>
      <c r="K393" s="257"/>
      <c r="L393" s="262"/>
      <c r="M393" s="263"/>
      <c r="N393" s="264"/>
      <c r="O393" s="264"/>
      <c r="P393" s="264"/>
      <c r="Q393" s="264"/>
      <c r="R393" s="264"/>
      <c r="S393" s="264"/>
      <c r="T393" s="265"/>
      <c r="AT393" s="266" t="s">
        <v>162</v>
      </c>
      <c r="AU393" s="266" t="s">
        <v>85</v>
      </c>
      <c r="AV393" s="13" t="s">
        <v>160</v>
      </c>
      <c r="AW393" s="13" t="s">
        <v>36</v>
      </c>
      <c r="AX393" s="13" t="s">
        <v>38</v>
      </c>
      <c r="AY393" s="266" t="s">
        <v>154</v>
      </c>
    </row>
    <row r="394" s="1" customFormat="1" ht="16.5" customHeight="1">
      <c r="B394" s="47"/>
      <c r="C394" s="222" t="s">
        <v>431</v>
      </c>
      <c r="D394" s="222" t="s">
        <v>156</v>
      </c>
      <c r="E394" s="223" t="s">
        <v>432</v>
      </c>
      <c r="F394" s="224" t="s">
        <v>433</v>
      </c>
      <c r="G394" s="225" t="s">
        <v>179</v>
      </c>
      <c r="H394" s="226">
        <v>82.230000000000004</v>
      </c>
      <c r="I394" s="227"/>
      <c r="J394" s="228">
        <f>ROUND(I394*H394,2)</f>
        <v>0</v>
      </c>
      <c r="K394" s="224" t="s">
        <v>21</v>
      </c>
      <c r="L394" s="73"/>
      <c r="M394" s="229" t="s">
        <v>21</v>
      </c>
      <c r="N394" s="230" t="s">
        <v>47</v>
      </c>
      <c r="O394" s="48"/>
      <c r="P394" s="231">
        <f>O394*H394</f>
        <v>0</v>
      </c>
      <c r="Q394" s="231">
        <v>0</v>
      </c>
      <c r="R394" s="231">
        <f>Q394*H394</f>
        <v>0</v>
      </c>
      <c r="S394" s="231">
        <v>0</v>
      </c>
      <c r="T394" s="232">
        <f>S394*H394</f>
        <v>0</v>
      </c>
      <c r="AR394" s="24" t="s">
        <v>160</v>
      </c>
      <c r="AT394" s="24" t="s">
        <v>156</v>
      </c>
      <c r="AU394" s="24" t="s">
        <v>85</v>
      </c>
      <c r="AY394" s="24" t="s">
        <v>154</v>
      </c>
      <c r="BE394" s="233">
        <f>IF(N394="základní",J394,0)</f>
        <v>0</v>
      </c>
      <c r="BF394" s="233">
        <f>IF(N394="snížená",J394,0)</f>
        <v>0</v>
      </c>
      <c r="BG394" s="233">
        <f>IF(N394="zákl. přenesená",J394,0)</f>
        <v>0</v>
      </c>
      <c r="BH394" s="233">
        <f>IF(N394="sníž. přenesená",J394,0)</f>
        <v>0</v>
      </c>
      <c r="BI394" s="233">
        <f>IF(N394="nulová",J394,0)</f>
        <v>0</v>
      </c>
      <c r="BJ394" s="24" t="s">
        <v>38</v>
      </c>
      <c r="BK394" s="233">
        <f>ROUND(I394*H394,2)</f>
        <v>0</v>
      </c>
      <c r="BL394" s="24" t="s">
        <v>160</v>
      </c>
      <c r="BM394" s="24" t="s">
        <v>434</v>
      </c>
    </row>
    <row r="395" s="11" customFormat="1">
      <c r="B395" s="234"/>
      <c r="C395" s="235"/>
      <c r="D395" s="236" t="s">
        <v>162</v>
      </c>
      <c r="E395" s="237" t="s">
        <v>21</v>
      </c>
      <c r="F395" s="238" t="s">
        <v>303</v>
      </c>
      <c r="G395" s="235"/>
      <c r="H395" s="237" t="s">
        <v>21</v>
      </c>
      <c r="I395" s="239"/>
      <c r="J395" s="235"/>
      <c r="K395" s="235"/>
      <c r="L395" s="240"/>
      <c r="M395" s="241"/>
      <c r="N395" s="242"/>
      <c r="O395" s="242"/>
      <c r="P395" s="242"/>
      <c r="Q395" s="242"/>
      <c r="R395" s="242"/>
      <c r="S395" s="242"/>
      <c r="T395" s="243"/>
      <c r="AT395" s="244" t="s">
        <v>162</v>
      </c>
      <c r="AU395" s="244" t="s">
        <v>85</v>
      </c>
      <c r="AV395" s="11" t="s">
        <v>38</v>
      </c>
      <c r="AW395" s="11" t="s">
        <v>36</v>
      </c>
      <c r="AX395" s="11" t="s">
        <v>76</v>
      </c>
      <c r="AY395" s="244" t="s">
        <v>154</v>
      </c>
    </row>
    <row r="396" s="11" customFormat="1">
      <c r="B396" s="234"/>
      <c r="C396" s="235"/>
      <c r="D396" s="236" t="s">
        <v>162</v>
      </c>
      <c r="E396" s="237" t="s">
        <v>21</v>
      </c>
      <c r="F396" s="238" t="s">
        <v>277</v>
      </c>
      <c r="G396" s="235"/>
      <c r="H396" s="237" t="s">
        <v>21</v>
      </c>
      <c r="I396" s="239"/>
      <c r="J396" s="235"/>
      <c r="K396" s="235"/>
      <c r="L396" s="240"/>
      <c r="M396" s="241"/>
      <c r="N396" s="242"/>
      <c r="O396" s="242"/>
      <c r="P396" s="242"/>
      <c r="Q396" s="242"/>
      <c r="R396" s="242"/>
      <c r="S396" s="242"/>
      <c r="T396" s="243"/>
      <c r="AT396" s="244" t="s">
        <v>162</v>
      </c>
      <c r="AU396" s="244" t="s">
        <v>85</v>
      </c>
      <c r="AV396" s="11" t="s">
        <v>38</v>
      </c>
      <c r="AW396" s="11" t="s">
        <v>36</v>
      </c>
      <c r="AX396" s="11" t="s">
        <v>76</v>
      </c>
      <c r="AY396" s="244" t="s">
        <v>154</v>
      </c>
    </row>
    <row r="397" s="11" customFormat="1">
      <c r="B397" s="234"/>
      <c r="C397" s="235"/>
      <c r="D397" s="236" t="s">
        <v>162</v>
      </c>
      <c r="E397" s="237" t="s">
        <v>21</v>
      </c>
      <c r="F397" s="238" t="s">
        <v>315</v>
      </c>
      <c r="G397" s="235"/>
      <c r="H397" s="237" t="s">
        <v>21</v>
      </c>
      <c r="I397" s="239"/>
      <c r="J397" s="235"/>
      <c r="K397" s="235"/>
      <c r="L397" s="240"/>
      <c r="M397" s="241"/>
      <c r="N397" s="242"/>
      <c r="O397" s="242"/>
      <c r="P397" s="242"/>
      <c r="Q397" s="242"/>
      <c r="R397" s="242"/>
      <c r="S397" s="242"/>
      <c r="T397" s="243"/>
      <c r="AT397" s="244" t="s">
        <v>162</v>
      </c>
      <c r="AU397" s="244" t="s">
        <v>85</v>
      </c>
      <c r="AV397" s="11" t="s">
        <v>38</v>
      </c>
      <c r="AW397" s="11" t="s">
        <v>36</v>
      </c>
      <c r="AX397" s="11" t="s">
        <v>76</v>
      </c>
      <c r="AY397" s="244" t="s">
        <v>154</v>
      </c>
    </row>
    <row r="398" s="11" customFormat="1">
      <c r="B398" s="234"/>
      <c r="C398" s="235"/>
      <c r="D398" s="236" t="s">
        <v>162</v>
      </c>
      <c r="E398" s="237" t="s">
        <v>21</v>
      </c>
      <c r="F398" s="238" t="s">
        <v>316</v>
      </c>
      <c r="G398" s="235"/>
      <c r="H398" s="237" t="s">
        <v>21</v>
      </c>
      <c r="I398" s="239"/>
      <c r="J398" s="235"/>
      <c r="K398" s="235"/>
      <c r="L398" s="240"/>
      <c r="M398" s="241"/>
      <c r="N398" s="242"/>
      <c r="O398" s="242"/>
      <c r="P398" s="242"/>
      <c r="Q398" s="242"/>
      <c r="R398" s="242"/>
      <c r="S398" s="242"/>
      <c r="T398" s="243"/>
      <c r="AT398" s="244" t="s">
        <v>162</v>
      </c>
      <c r="AU398" s="244" t="s">
        <v>85</v>
      </c>
      <c r="AV398" s="11" t="s">
        <v>38</v>
      </c>
      <c r="AW398" s="11" t="s">
        <v>36</v>
      </c>
      <c r="AX398" s="11" t="s">
        <v>76</v>
      </c>
      <c r="AY398" s="244" t="s">
        <v>154</v>
      </c>
    </row>
    <row r="399" s="11" customFormat="1">
      <c r="B399" s="234"/>
      <c r="C399" s="235"/>
      <c r="D399" s="236" t="s">
        <v>162</v>
      </c>
      <c r="E399" s="237" t="s">
        <v>21</v>
      </c>
      <c r="F399" s="238" t="s">
        <v>435</v>
      </c>
      <c r="G399" s="235"/>
      <c r="H399" s="237" t="s">
        <v>21</v>
      </c>
      <c r="I399" s="239"/>
      <c r="J399" s="235"/>
      <c r="K399" s="235"/>
      <c r="L399" s="240"/>
      <c r="M399" s="241"/>
      <c r="N399" s="242"/>
      <c r="O399" s="242"/>
      <c r="P399" s="242"/>
      <c r="Q399" s="242"/>
      <c r="R399" s="242"/>
      <c r="S399" s="242"/>
      <c r="T399" s="243"/>
      <c r="AT399" s="244" t="s">
        <v>162</v>
      </c>
      <c r="AU399" s="244" t="s">
        <v>85</v>
      </c>
      <c r="AV399" s="11" t="s">
        <v>38</v>
      </c>
      <c r="AW399" s="11" t="s">
        <v>36</v>
      </c>
      <c r="AX399" s="11" t="s">
        <v>76</v>
      </c>
      <c r="AY399" s="244" t="s">
        <v>154</v>
      </c>
    </row>
    <row r="400" s="12" customFormat="1">
      <c r="B400" s="245"/>
      <c r="C400" s="246"/>
      <c r="D400" s="236" t="s">
        <v>162</v>
      </c>
      <c r="E400" s="247" t="s">
        <v>21</v>
      </c>
      <c r="F400" s="248" t="s">
        <v>379</v>
      </c>
      <c r="G400" s="246"/>
      <c r="H400" s="249">
        <v>2.9399999999999999</v>
      </c>
      <c r="I400" s="250"/>
      <c r="J400" s="246"/>
      <c r="K400" s="246"/>
      <c r="L400" s="251"/>
      <c r="M400" s="252"/>
      <c r="N400" s="253"/>
      <c r="O400" s="253"/>
      <c r="P400" s="253"/>
      <c r="Q400" s="253"/>
      <c r="R400" s="253"/>
      <c r="S400" s="253"/>
      <c r="T400" s="254"/>
      <c r="AT400" s="255" t="s">
        <v>162</v>
      </c>
      <c r="AU400" s="255" t="s">
        <v>85</v>
      </c>
      <c r="AV400" s="12" t="s">
        <v>85</v>
      </c>
      <c r="AW400" s="12" t="s">
        <v>36</v>
      </c>
      <c r="AX400" s="12" t="s">
        <v>76</v>
      </c>
      <c r="AY400" s="255" t="s">
        <v>154</v>
      </c>
    </row>
    <row r="401" s="12" customFormat="1">
      <c r="B401" s="245"/>
      <c r="C401" s="246"/>
      <c r="D401" s="236" t="s">
        <v>162</v>
      </c>
      <c r="E401" s="247" t="s">
        <v>21</v>
      </c>
      <c r="F401" s="248" t="s">
        <v>380</v>
      </c>
      <c r="G401" s="246"/>
      <c r="H401" s="249">
        <v>1.5</v>
      </c>
      <c r="I401" s="250"/>
      <c r="J401" s="246"/>
      <c r="K401" s="246"/>
      <c r="L401" s="251"/>
      <c r="M401" s="252"/>
      <c r="N401" s="253"/>
      <c r="O401" s="253"/>
      <c r="P401" s="253"/>
      <c r="Q401" s="253"/>
      <c r="R401" s="253"/>
      <c r="S401" s="253"/>
      <c r="T401" s="254"/>
      <c r="AT401" s="255" t="s">
        <v>162</v>
      </c>
      <c r="AU401" s="255" t="s">
        <v>85</v>
      </c>
      <c r="AV401" s="12" t="s">
        <v>85</v>
      </c>
      <c r="AW401" s="12" t="s">
        <v>36</v>
      </c>
      <c r="AX401" s="12" t="s">
        <v>76</v>
      </c>
      <c r="AY401" s="255" t="s">
        <v>154</v>
      </c>
    </row>
    <row r="402" s="12" customFormat="1">
      <c r="B402" s="245"/>
      <c r="C402" s="246"/>
      <c r="D402" s="236" t="s">
        <v>162</v>
      </c>
      <c r="E402" s="247" t="s">
        <v>21</v>
      </c>
      <c r="F402" s="248" t="s">
        <v>381</v>
      </c>
      <c r="G402" s="246"/>
      <c r="H402" s="249">
        <v>15</v>
      </c>
      <c r="I402" s="250"/>
      <c r="J402" s="246"/>
      <c r="K402" s="246"/>
      <c r="L402" s="251"/>
      <c r="M402" s="252"/>
      <c r="N402" s="253"/>
      <c r="O402" s="253"/>
      <c r="P402" s="253"/>
      <c r="Q402" s="253"/>
      <c r="R402" s="253"/>
      <c r="S402" s="253"/>
      <c r="T402" s="254"/>
      <c r="AT402" s="255" t="s">
        <v>162</v>
      </c>
      <c r="AU402" s="255" t="s">
        <v>85</v>
      </c>
      <c r="AV402" s="12" t="s">
        <v>85</v>
      </c>
      <c r="AW402" s="12" t="s">
        <v>36</v>
      </c>
      <c r="AX402" s="12" t="s">
        <v>76</v>
      </c>
      <c r="AY402" s="255" t="s">
        <v>154</v>
      </c>
    </row>
    <row r="403" s="12" customFormat="1">
      <c r="B403" s="245"/>
      <c r="C403" s="246"/>
      <c r="D403" s="236" t="s">
        <v>162</v>
      </c>
      <c r="E403" s="247" t="s">
        <v>21</v>
      </c>
      <c r="F403" s="248" t="s">
        <v>382</v>
      </c>
      <c r="G403" s="246"/>
      <c r="H403" s="249">
        <v>12.449999999999999</v>
      </c>
      <c r="I403" s="250"/>
      <c r="J403" s="246"/>
      <c r="K403" s="246"/>
      <c r="L403" s="251"/>
      <c r="M403" s="252"/>
      <c r="N403" s="253"/>
      <c r="O403" s="253"/>
      <c r="P403" s="253"/>
      <c r="Q403" s="253"/>
      <c r="R403" s="253"/>
      <c r="S403" s="253"/>
      <c r="T403" s="254"/>
      <c r="AT403" s="255" t="s">
        <v>162</v>
      </c>
      <c r="AU403" s="255" t="s">
        <v>85</v>
      </c>
      <c r="AV403" s="12" t="s">
        <v>85</v>
      </c>
      <c r="AW403" s="12" t="s">
        <v>36</v>
      </c>
      <c r="AX403" s="12" t="s">
        <v>76</v>
      </c>
      <c r="AY403" s="255" t="s">
        <v>154</v>
      </c>
    </row>
    <row r="404" s="12" customFormat="1">
      <c r="B404" s="245"/>
      <c r="C404" s="246"/>
      <c r="D404" s="236" t="s">
        <v>162</v>
      </c>
      <c r="E404" s="247" t="s">
        <v>21</v>
      </c>
      <c r="F404" s="248" t="s">
        <v>383</v>
      </c>
      <c r="G404" s="246"/>
      <c r="H404" s="249">
        <v>13.800000000000001</v>
      </c>
      <c r="I404" s="250"/>
      <c r="J404" s="246"/>
      <c r="K404" s="246"/>
      <c r="L404" s="251"/>
      <c r="M404" s="252"/>
      <c r="N404" s="253"/>
      <c r="O404" s="253"/>
      <c r="P404" s="253"/>
      <c r="Q404" s="253"/>
      <c r="R404" s="253"/>
      <c r="S404" s="253"/>
      <c r="T404" s="254"/>
      <c r="AT404" s="255" t="s">
        <v>162</v>
      </c>
      <c r="AU404" s="255" t="s">
        <v>85</v>
      </c>
      <c r="AV404" s="12" t="s">
        <v>85</v>
      </c>
      <c r="AW404" s="12" t="s">
        <v>36</v>
      </c>
      <c r="AX404" s="12" t="s">
        <v>76</v>
      </c>
      <c r="AY404" s="255" t="s">
        <v>154</v>
      </c>
    </row>
    <row r="405" s="12" customFormat="1">
      <c r="B405" s="245"/>
      <c r="C405" s="246"/>
      <c r="D405" s="236" t="s">
        <v>162</v>
      </c>
      <c r="E405" s="247" t="s">
        <v>21</v>
      </c>
      <c r="F405" s="248" t="s">
        <v>384</v>
      </c>
      <c r="G405" s="246"/>
      <c r="H405" s="249">
        <v>3.48</v>
      </c>
      <c r="I405" s="250"/>
      <c r="J405" s="246"/>
      <c r="K405" s="246"/>
      <c r="L405" s="251"/>
      <c r="M405" s="252"/>
      <c r="N405" s="253"/>
      <c r="O405" s="253"/>
      <c r="P405" s="253"/>
      <c r="Q405" s="253"/>
      <c r="R405" s="253"/>
      <c r="S405" s="253"/>
      <c r="T405" s="254"/>
      <c r="AT405" s="255" t="s">
        <v>162</v>
      </c>
      <c r="AU405" s="255" t="s">
        <v>85</v>
      </c>
      <c r="AV405" s="12" t="s">
        <v>85</v>
      </c>
      <c r="AW405" s="12" t="s">
        <v>36</v>
      </c>
      <c r="AX405" s="12" t="s">
        <v>76</v>
      </c>
      <c r="AY405" s="255" t="s">
        <v>154</v>
      </c>
    </row>
    <row r="406" s="12" customFormat="1">
      <c r="B406" s="245"/>
      <c r="C406" s="246"/>
      <c r="D406" s="236" t="s">
        <v>162</v>
      </c>
      <c r="E406" s="247" t="s">
        <v>21</v>
      </c>
      <c r="F406" s="248" t="s">
        <v>385</v>
      </c>
      <c r="G406" s="246"/>
      <c r="H406" s="249">
        <v>8.1799999999999997</v>
      </c>
      <c r="I406" s="250"/>
      <c r="J406" s="246"/>
      <c r="K406" s="246"/>
      <c r="L406" s="251"/>
      <c r="M406" s="252"/>
      <c r="N406" s="253"/>
      <c r="O406" s="253"/>
      <c r="P406" s="253"/>
      <c r="Q406" s="253"/>
      <c r="R406" s="253"/>
      <c r="S406" s="253"/>
      <c r="T406" s="254"/>
      <c r="AT406" s="255" t="s">
        <v>162</v>
      </c>
      <c r="AU406" s="255" t="s">
        <v>85</v>
      </c>
      <c r="AV406" s="12" t="s">
        <v>85</v>
      </c>
      <c r="AW406" s="12" t="s">
        <v>36</v>
      </c>
      <c r="AX406" s="12" t="s">
        <v>76</v>
      </c>
      <c r="AY406" s="255" t="s">
        <v>154</v>
      </c>
    </row>
    <row r="407" s="12" customFormat="1">
      <c r="B407" s="245"/>
      <c r="C407" s="246"/>
      <c r="D407" s="236" t="s">
        <v>162</v>
      </c>
      <c r="E407" s="247" t="s">
        <v>21</v>
      </c>
      <c r="F407" s="248" t="s">
        <v>386</v>
      </c>
      <c r="G407" s="246"/>
      <c r="H407" s="249">
        <v>8.6799999999999997</v>
      </c>
      <c r="I407" s="250"/>
      <c r="J407" s="246"/>
      <c r="K407" s="246"/>
      <c r="L407" s="251"/>
      <c r="M407" s="252"/>
      <c r="N407" s="253"/>
      <c r="O407" s="253"/>
      <c r="P407" s="253"/>
      <c r="Q407" s="253"/>
      <c r="R407" s="253"/>
      <c r="S407" s="253"/>
      <c r="T407" s="254"/>
      <c r="AT407" s="255" t="s">
        <v>162</v>
      </c>
      <c r="AU407" s="255" t="s">
        <v>85</v>
      </c>
      <c r="AV407" s="12" t="s">
        <v>85</v>
      </c>
      <c r="AW407" s="12" t="s">
        <v>36</v>
      </c>
      <c r="AX407" s="12" t="s">
        <v>76</v>
      </c>
      <c r="AY407" s="255" t="s">
        <v>154</v>
      </c>
    </row>
    <row r="408" s="14" customFormat="1">
      <c r="B408" s="267"/>
      <c r="C408" s="268"/>
      <c r="D408" s="236" t="s">
        <v>162</v>
      </c>
      <c r="E408" s="269" t="s">
        <v>21</v>
      </c>
      <c r="F408" s="270" t="s">
        <v>326</v>
      </c>
      <c r="G408" s="268"/>
      <c r="H408" s="271">
        <v>66.030000000000001</v>
      </c>
      <c r="I408" s="272"/>
      <c r="J408" s="268"/>
      <c r="K408" s="268"/>
      <c r="L408" s="273"/>
      <c r="M408" s="274"/>
      <c r="N408" s="275"/>
      <c r="O408" s="275"/>
      <c r="P408" s="275"/>
      <c r="Q408" s="275"/>
      <c r="R408" s="275"/>
      <c r="S408" s="275"/>
      <c r="T408" s="276"/>
      <c r="AT408" s="277" t="s">
        <v>162</v>
      </c>
      <c r="AU408" s="277" t="s">
        <v>85</v>
      </c>
      <c r="AV408" s="14" t="s">
        <v>170</v>
      </c>
      <c r="AW408" s="14" t="s">
        <v>36</v>
      </c>
      <c r="AX408" s="14" t="s">
        <v>76</v>
      </c>
      <c r="AY408" s="277" t="s">
        <v>154</v>
      </c>
    </row>
    <row r="409" s="12" customFormat="1">
      <c r="B409" s="245"/>
      <c r="C409" s="246"/>
      <c r="D409" s="236" t="s">
        <v>162</v>
      </c>
      <c r="E409" s="247" t="s">
        <v>21</v>
      </c>
      <c r="F409" s="248" t="s">
        <v>387</v>
      </c>
      <c r="G409" s="246"/>
      <c r="H409" s="249">
        <v>16.199999999999999</v>
      </c>
      <c r="I409" s="250"/>
      <c r="J409" s="246"/>
      <c r="K409" s="246"/>
      <c r="L409" s="251"/>
      <c r="M409" s="252"/>
      <c r="N409" s="253"/>
      <c r="O409" s="253"/>
      <c r="P409" s="253"/>
      <c r="Q409" s="253"/>
      <c r="R409" s="253"/>
      <c r="S409" s="253"/>
      <c r="T409" s="254"/>
      <c r="AT409" s="255" t="s">
        <v>162</v>
      </c>
      <c r="AU409" s="255" t="s">
        <v>85</v>
      </c>
      <c r="AV409" s="12" t="s">
        <v>85</v>
      </c>
      <c r="AW409" s="12" t="s">
        <v>36</v>
      </c>
      <c r="AX409" s="12" t="s">
        <v>76</v>
      </c>
      <c r="AY409" s="255" t="s">
        <v>154</v>
      </c>
    </row>
    <row r="410" s="14" customFormat="1">
      <c r="B410" s="267"/>
      <c r="C410" s="268"/>
      <c r="D410" s="236" t="s">
        <v>162</v>
      </c>
      <c r="E410" s="269" t="s">
        <v>21</v>
      </c>
      <c r="F410" s="270" t="s">
        <v>331</v>
      </c>
      <c r="G410" s="268"/>
      <c r="H410" s="271">
        <v>16.199999999999999</v>
      </c>
      <c r="I410" s="272"/>
      <c r="J410" s="268"/>
      <c r="K410" s="268"/>
      <c r="L410" s="273"/>
      <c r="M410" s="274"/>
      <c r="N410" s="275"/>
      <c r="O410" s="275"/>
      <c r="P410" s="275"/>
      <c r="Q410" s="275"/>
      <c r="R410" s="275"/>
      <c r="S410" s="275"/>
      <c r="T410" s="276"/>
      <c r="AT410" s="277" t="s">
        <v>162</v>
      </c>
      <c r="AU410" s="277" t="s">
        <v>85</v>
      </c>
      <c r="AV410" s="14" t="s">
        <v>170</v>
      </c>
      <c r="AW410" s="14" t="s">
        <v>36</v>
      </c>
      <c r="AX410" s="14" t="s">
        <v>76</v>
      </c>
      <c r="AY410" s="277" t="s">
        <v>154</v>
      </c>
    </row>
    <row r="411" s="13" customFormat="1">
      <c r="B411" s="256"/>
      <c r="C411" s="257"/>
      <c r="D411" s="236" t="s">
        <v>162</v>
      </c>
      <c r="E411" s="258" t="s">
        <v>21</v>
      </c>
      <c r="F411" s="259" t="s">
        <v>166</v>
      </c>
      <c r="G411" s="257"/>
      <c r="H411" s="260">
        <v>82.230000000000004</v>
      </c>
      <c r="I411" s="261"/>
      <c r="J411" s="257"/>
      <c r="K411" s="257"/>
      <c r="L411" s="262"/>
      <c r="M411" s="263"/>
      <c r="N411" s="264"/>
      <c r="O411" s="264"/>
      <c r="P411" s="264"/>
      <c r="Q411" s="264"/>
      <c r="R411" s="264"/>
      <c r="S411" s="264"/>
      <c r="T411" s="265"/>
      <c r="AT411" s="266" t="s">
        <v>162</v>
      </c>
      <c r="AU411" s="266" t="s">
        <v>85</v>
      </c>
      <c r="AV411" s="13" t="s">
        <v>160</v>
      </c>
      <c r="AW411" s="13" t="s">
        <v>36</v>
      </c>
      <c r="AX411" s="13" t="s">
        <v>38</v>
      </c>
      <c r="AY411" s="266" t="s">
        <v>154</v>
      </c>
    </row>
    <row r="412" s="1" customFormat="1" ht="16.5" customHeight="1">
      <c r="B412" s="47"/>
      <c r="C412" s="280" t="s">
        <v>436</v>
      </c>
      <c r="D412" s="280" t="s">
        <v>293</v>
      </c>
      <c r="E412" s="281" t="s">
        <v>437</v>
      </c>
      <c r="F412" s="282" t="s">
        <v>438</v>
      </c>
      <c r="G412" s="283" t="s">
        <v>179</v>
      </c>
      <c r="H412" s="284">
        <v>86.341999999999999</v>
      </c>
      <c r="I412" s="285"/>
      <c r="J412" s="286">
        <f>ROUND(I412*H412,2)</f>
        <v>0</v>
      </c>
      <c r="K412" s="282" t="s">
        <v>21</v>
      </c>
      <c r="L412" s="287"/>
      <c r="M412" s="288" t="s">
        <v>21</v>
      </c>
      <c r="N412" s="289" t="s">
        <v>47</v>
      </c>
      <c r="O412" s="48"/>
      <c r="P412" s="231">
        <f>O412*H412</f>
        <v>0</v>
      </c>
      <c r="Q412" s="231">
        <v>4.0000000000000003E-05</v>
      </c>
      <c r="R412" s="231">
        <f>Q412*H412</f>
        <v>0.0034536800000000002</v>
      </c>
      <c r="S412" s="231">
        <v>0</v>
      </c>
      <c r="T412" s="232">
        <f>S412*H412</f>
        <v>0</v>
      </c>
      <c r="AR412" s="24" t="s">
        <v>204</v>
      </c>
      <c r="AT412" s="24" t="s">
        <v>293</v>
      </c>
      <c r="AU412" s="24" t="s">
        <v>85</v>
      </c>
      <c r="AY412" s="24" t="s">
        <v>154</v>
      </c>
      <c r="BE412" s="233">
        <f>IF(N412="základní",J412,0)</f>
        <v>0</v>
      </c>
      <c r="BF412" s="233">
        <f>IF(N412="snížená",J412,0)</f>
        <v>0</v>
      </c>
      <c r="BG412" s="233">
        <f>IF(N412="zákl. přenesená",J412,0)</f>
        <v>0</v>
      </c>
      <c r="BH412" s="233">
        <f>IF(N412="sníž. přenesená",J412,0)</f>
        <v>0</v>
      </c>
      <c r="BI412" s="233">
        <f>IF(N412="nulová",J412,0)</f>
        <v>0</v>
      </c>
      <c r="BJ412" s="24" t="s">
        <v>38</v>
      </c>
      <c r="BK412" s="233">
        <f>ROUND(I412*H412,2)</f>
        <v>0</v>
      </c>
      <c r="BL412" s="24" t="s">
        <v>160</v>
      </c>
      <c r="BM412" s="24" t="s">
        <v>439</v>
      </c>
    </row>
    <row r="413" s="1" customFormat="1">
      <c r="B413" s="47"/>
      <c r="C413" s="75"/>
      <c r="D413" s="236" t="s">
        <v>258</v>
      </c>
      <c r="E413" s="75"/>
      <c r="F413" s="278" t="s">
        <v>440</v>
      </c>
      <c r="G413" s="75"/>
      <c r="H413" s="75"/>
      <c r="I413" s="192"/>
      <c r="J413" s="75"/>
      <c r="K413" s="75"/>
      <c r="L413" s="73"/>
      <c r="M413" s="279"/>
      <c r="N413" s="48"/>
      <c r="O413" s="48"/>
      <c r="P413" s="48"/>
      <c r="Q413" s="48"/>
      <c r="R413" s="48"/>
      <c r="S413" s="48"/>
      <c r="T413" s="96"/>
      <c r="AT413" s="24" t="s">
        <v>258</v>
      </c>
      <c r="AU413" s="24" t="s">
        <v>85</v>
      </c>
    </row>
    <row r="414" s="1" customFormat="1" ht="16.5" customHeight="1">
      <c r="B414" s="47"/>
      <c r="C414" s="222" t="s">
        <v>441</v>
      </c>
      <c r="D414" s="222" t="s">
        <v>156</v>
      </c>
      <c r="E414" s="223" t="s">
        <v>442</v>
      </c>
      <c r="F414" s="224" t="s">
        <v>443</v>
      </c>
      <c r="G414" s="225" t="s">
        <v>179</v>
      </c>
      <c r="H414" s="226">
        <v>84.016000000000005</v>
      </c>
      <c r="I414" s="227"/>
      <c r="J414" s="228">
        <f>ROUND(I414*H414,2)</f>
        <v>0</v>
      </c>
      <c r="K414" s="224" t="s">
        <v>21</v>
      </c>
      <c r="L414" s="73"/>
      <c r="M414" s="229" t="s">
        <v>21</v>
      </c>
      <c r="N414" s="230" t="s">
        <v>47</v>
      </c>
      <c r="O414" s="48"/>
      <c r="P414" s="231">
        <f>O414*H414</f>
        <v>0</v>
      </c>
      <c r="Q414" s="231">
        <v>0.00025000000000000001</v>
      </c>
      <c r="R414" s="231">
        <f>Q414*H414</f>
        <v>0.021004000000000002</v>
      </c>
      <c r="S414" s="231">
        <v>0</v>
      </c>
      <c r="T414" s="232">
        <f>S414*H414</f>
        <v>0</v>
      </c>
      <c r="AR414" s="24" t="s">
        <v>160</v>
      </c>
      <c r="AT414" s="24" t="s">
        <v>156</v>
      </c>
      <c r="AU414" s="24" t="s">
        <v>85</v>
      </c>
      <c r="AY414" s="24" t="s">
        <v>154</v>
      </c>
      <c r="BE414" s="233">
        <f>IF(N414="základní",J414,0)</f>
        <v>0</v>
      </c>
      <c r="BF414" s="233">
        <f>IF(N414="snížená",J414,0)</f>
        <v>0</v>
      </c>
      <c r="BG414" s="233">
        <f>IF(N414="zákl. přenesená",J414,0)</f>
        <v>0</v>
      </c>
      <c r="BH414" s="233">
        <f>IF(N414="sníž. přenesená",J414,0)</f>
        <v>0</v>
      </c>
      <c r="BI414" s="233">
        <f>IF(N414="nulová",J414,0)</f>
        <v>0</v>
      </c>
      <c r="BJ414" s="24" t="s">
        <v>38</v>
      </c>
      <c r="BK414" s="233">
        <f>ROUND(I414*H414,2)</f>
        <v>0</v>
      </c>
      <c r="BL414" s="24" t="s">
        <v>160</v>
      </c>
      <c r="BM414" s="24" t="s">
        <v>444</v>
      </c>
    </row>
    <row r="415" s="11" customFormat="1">
      <c r="B415" s="234"/>
      <c r="C415" s="235"/>
      <c r="D415" s="236" t="s">
        <v>162</v>
      </c>
      <c r="E415" s="237" t="s">
        <v>21</v>
      </c>
      <c r="F415" s="238" t="s">
        <v>395</v>
      </c>
      <c r="G415" s="235"/>
      <c r="H415" s="237" t="s">
        <v>21</v>
      </c>
      <c r="I415" s="239"/>
      <c r="J415" s="235"/>
      <c r="K415" s="235"/>
      <c r="L415" s="240"/>
      <c r="M415" s="241"/>
      <c r="N415" s="242"/>
      <c r="O415" s="242"/>
      <c r="P415" s="242"/>
      <c r="Q415" s="242"/>
      <c r="R415" s="242"/>
      <c r="S415" s="242"/>
      <c r="T415" s="243"/>
      <c r="AT415" s="244" t="s">
        <v>162</v>
      </c>
      <c r="AU415" s="244" t="s">
        <v>85</v>
      </c>
      <c r="AV415" s="11" t="s">
        <v>38</v>
      </c>
      <c r="AW415" s="11" t="s">
        <v>36</v>
      </c>
      <c r="AX415" s="11" t="s">
        <v>76</v>
      </c>
      <c r="AY415" s="244" t="s">
        <v>154</v>
      </c>
    </row>
    <row r="416" s="11" customFormat="1">
      <c r="B416" s="234"/>
      <c r="C416" s="235"/>
      <c r="D416" s="236" t="s">
        <v>162</v>
      </c>
      <c r="E416" s="237" t="s">
        <v>21</v>
      </c>
      <c r="F416" s="238" t="s">
        <v>445</v>
      </c>
      <c r="G416" s="235"/>
      <c r="H416" s="237" t="s">
        <v>21</v>
      </c>
      <c r="I416" s="239"/>
      <c r="J416" s="235"/>
      <c r="K416" s="235"/>
      <c r="L416" s="240"/>
      <c r="M416" s="241"/>
      <c r="N416" s="242"/>
      <c r="O416" s="242"/>
      <c r="P416" s="242"/>
      <c r="Q416" s="242"/>
      <c r="R416" s="242"/>
      <c r="S416" s="242"/>
      <c r="T416" s="243"/>
      <c r="AT416" s="244" t="s">
        <v>162</v>
      </c>
      <c r="AU416" s="244" t="s">
        <v>85</v>
      </c>
      <c r="AV416" s="11" t="s">
        <v>38</v>
      </c>
      <c r="AW416" s="11" t="s">
        <v>36</v>
      </c>
      <c r="AX416" s="11" t="s">
        <v>76</v>
      </c>
      <c r="AY416" s="244" t="s">
        <v>154</v>
      </c>
    </row>
    <row r="417" s="12" customFormat="1">
      <c r="B417" s="245"/>
      <c r="C417" s="246"/>
      <c r="D417" s="236" t="s">
        <v>162</v>
      </c>
      <c r="E417" s="247" t="s">
        <v>21</v>
      </c>
      <c r="F417" s="248" t="s">
        <v>446</v>
      </c>
      <c r="G417" s="246"/>
      <c r="H417" s="249">
        <v>26.995999999999999</v>
      </c>
      <c r="I417" s="250"/>
      <c r="J417" s="246"/>
      <c r="K417" s="246"/>
      <c r="L417" s="251"/>
      <c r="M417" s="252"/>
      <c r="N417" s="253"/>
      <c r="O417" s="253"/>
      <c r="P417" s="253"/>
      <c r="Q417" s="253"/>
      <c r="R417" s="253"/>
      <c r="S417" s="253"/>
      <c r="T417" s="254"/>
      <c r="AT417" s="255" t="s">
        <v>162</v>
      </c>
      <c r="AU417" s="255" t="s">
        <v>85</v>
      </c>
      <c r="AV417" s="12" t="s">
        <v>85</v>
      </c>
      <c r="AW417" s="12" t="s">
        <v>36</v>
      </c>
      <c r="AX417" s="12" t="s">
        <v>76</v>
      </c>
      <c r="AY417" s="255" t="s">
        <v>154</v>
      </c>
    </row>
    <row r="418" s="11" customFormat="1">
      <c r="B418" s="234"/>
      <c r="C418" s="235"/>
      <c r="D418" s="236" t="s">
        <v>162</v>
      </c>
      <c r="E418" s="237" t="s">
        <v>21</v>
      </c>
      <c r="F418" s="238" t="s">
        <v>447</v>
      </c>
      <c r="G418" s="235"/>
      <c r="H418" s="237" t="s">
        <v>21</v>
      </c>
      <c r="I418" s="239"/>
      <c r="J418" s="235"/>
      <c r="K418" s="235"/>
      <c r="L418" s="240"/>
      <c r="M418" s="241"/>
      <c r="N418" s="242"/>
      <c r="O418" s="242"/>
      <c r="P418" s="242"/>
      <c r="Q418" s="242"/>
      <c r="R418" s="242"/>
      <c r="S418" s="242"/>
      <c r="T418" s="243"/>
      <c r="AT418" s="244" t="s">
        <v>162</v>
      </c>
      <c r="AU418" s="244" t="s">
        <v>85</v>
      </c>
      <c r="AV418" s="11" t="s">
        <v>38</v>
      </c>
      <c r="AW418" s="11" t="s">
        <v>36</v>
      </c>
      <c r="AX418" s="11" t="s">
        <v>76</v>
      </c>
      <c r="AY418" s="244" t="s">
        <v>154</v>
      </c>
    </row>
    <row r="419" s="12" customFormat="1">
      <c r="B419" s="245"/>
      <c r="C419" s="246"/>
      <c r="D419" s="236" t="s">
        <v>162</v>
      </c>
      <c r="E419" s="247" t="s">
        <v>21</v>
      </c>
      <c r="F419" s="248" t="s">
        <v>448</v>
      </c>
      <c r="G419" s="246"/>
      <c r="H419" s="249">
        <v>11.6</v>
      </c>
      <c r="I419" s="250"/>
      <c r="J419" s="246"/>
      <c r="K419" s="246"/>
      <c r="L419" s="251"/>
      <c r="M419" s="252"/>
      <c r="N419" s="253"/>
      <c r="O419" s="253"/>
      <c r="P419" s="253"/>
      <c r="Q419" s="253"/>
      <c r="R419" s="253"/>
      <c r="S419" s="253"/>
      <c r="T419" s="254"/>
      <c r="AT419" s="255" t="s">
        <v>162</v>
      </c>
      <c r="AU419" s="255" t="s">
        <v>85</v>
      </c>
      <c r="AV419" s="12" t="s">
        <v>85</v>
      </c>
      <c r="AW419" s="12" t="s">
        <v>36</v>
      </c>
      <c r="AX419" s="12" t="s">
        <v>76</v>
      </c>
      <c r="AY419" s="255" t="s">
        <v>154</v>
      </c>
    </row>
    <row r="420" s="12" customFormat="1">
      <c r="B420" s="245"/>
      <c r="C420" s="246"/>
      <c r="D420" s="236" t="s">
        <v>162</v>
      </c>
      <c r="E420" s="247" t="s">
        <v>21</v>
      </c>
      <c r="F420" s="248" t="s">
        <v>449</v>
      </c>
      <c r="G420" s="246"/>
      <c r="H420" s="249">
        <v>7.7999999999999998</v>
      </c>
      <c r="I420" s="250"/>
      <c r="J420" s="246"/>
      <c r="K420" s="246"/>
      <c r="L420" s="251"/>
      <c r="M420" s="252"/>
      <c r="N420" s="253"/>
      <c r="O420" s="253"/>
      <c r="P420" s="253"/>
      <c r="Q420" s="253"/>
      <c r="R420" s="253"/>
      <c r="S420" s="253"/>
      <c r="T420" s="254"/>
      <c r="AT420" s="255" t="s">
        <v>162</v>
      </c>
      <c r="AU420" s="255" t="s">
        <v>85</v>
      </c>
      <c r="AV420" s="12" t="s">
        <v>85</v>
      </c>
      <c r="AW420" s="12" t="s">
        <v>36</v>
      </c>
      <c r="AX420" s="12" t="s">
        <v>76</v>
      </c>
      <c r="AY420" s="255" t="s">
        <v>154</v>
      </c>
    </row>
    <row r="421" s="12" customFormat="1">
      <c r="B421" s="245"/>
      <c r="C421" s="246"/>
      <c r="D421" s="236" t="s">
        <v>162</v>
      </c>
      <c r="E421" s="247" t="s">
        <v>21</v>
      </c>
      <c r="F421" s="248" t="s">
        <v>450</v>
      </c>
      <c r="G421" s="246"/>
      <c r="H421" s="249">
        <v>10.4</v>
      </c>
      <c r="I421" s="250"/>
      <c r="J421" s="246"/>
      <c r="K421" s="246"/>
      <c r="L421" s="251"/>
      <c r="M421" s="252"/>
      <c r="N421" s="253"/>
      <c r="O421" s="253"/>
      <c r="P421" s="253"/>
      <c r="Q421" s="253"/>
      <c r="R421" s="253"/>
      <c r="S421" s="253"/>
      <c r="T421" s="254"/>
      <c r="AT421" s="255" t="s">
        <v>162</v>
      </c>
      <c r="AU421" s="255" t="s">
        <v>85</v>
      </c>
      <c r="AV421" s="12" t="s">
        <v>85</v>
      </c>
      <c r="AW421" s="12" t="s">
        <v>36</v>
      </c>
      <c r="AX421" s="12" t="s">
        <v>76</v>
      </c>
      <c r="AY421" s="255" t="s">
        <v>154</v>
      </c>
    </row>
    <row r="422" s="12" customFormat="1">
      <c r="B422" s="245"/>
      <c r="C422" s="246"/>
      <c r="D422" s="236" t="s">
        <v>162</v>
      </c>
      <c r="E422" s="247" t="s">
        <v>21</v>
      </c>
      <c r="F422" s="248" t="s">
        <v>451</v>
      </c>
      <c r="G422" s="246"/>
      <c r="H422" s="249">
        <v>2.5800000000000001</v>
      </c>
      <c r="I422" s="250"/>
      <c r="J422" s="246"/>
      <c r="K422" s="246"/>
      <c r="L422" s="251"/>
      <c r="M422" s="252"/>
      <c r="N422" s="253"/>
      <c r="O422" s="253"/>
      <c r="P422" s="253"/>
      <c r="Q422" s="253"/>
      <c r="R422" s="253"/>
      <c r="S422" s="253"/>
      <c r="T422" s="254"/>
      <c r="AT422" s="255" t="s">
        <v>162</v>
      </c>
      <c r="AU422" s="255" t="s">
        <v>85</v>
      </c>
      <c r="AV422" s="12" t="s">
        <v>85</v>
      </c>
      <c r="AW422" s="12" t="s">
        <v>36</v>
      </c>
      <c r="AX422" s="12" t="s">
        <v>76</v>
      </c>
      <c r="AY422" s="255" t="s">
        <v>154</v>
      </c>
    </row>
    <row r="423" s="12" customFormat="1">
      <c r="B423" s="245"/>
      <c r="C423" s="246"/>
      <c r="D423" s="236" t="s">
        <v>162</v>
      </c>
      <c r="E423" s="247" t="s">
        <v>21</v>
      </c>
      <c r="F423" s="248" t="s">
        <v>452</v>
      </c>
      <c r="G423" s="246"/>
      <c r="H423" s="249">
        <v>5.1600000000000001</v>
      </c>
      <c r="I423" s="250"/>
      <c r="J423" s="246"/>
      <c r="K423" s="246"/>
      <c r="L423" s="251"/>
      <c r="M423" s="252"/>
      <c r="N423" s="253"/>
      <c r="O423" s="253"/>
      <c r="P423" s="253"/>
      <c r="Q423" s="253"/>
      <c r="R423" s="253"/>
      <c r="S423" s="253"/>
      <c r="T423" s="254"/>
      <c r="AT423" s="255" t="s">
        <v>162</v>
      </c>
      <c r="AU423" s="255" t="s">
        <v>85</v>
      </c>
      <c r="AV423" s="12" t="s">
        <v>85</v>
      </c>
      <c r="AW423" s="12" t="s">
        <v>36</v>
      </c>
      <c r="AX423" s="12" t="s">
        <v>76</v>
      </c>
      <c r="AY423" s="255" t="s">
        <v>154</v>
      </c>
    </row>
    <row r="424" s="12" customFormat="1">
      <c r="B424" s="245"/>
      <c r="C424" s="246"/>
      <c r="D424" s="236" t="s">
        <v>162</v>
      </c>
      <c r="E424" s="247" t="s">
        <v>21</v>
      </c>
      <c r="F424" s="248" t="s">
        <v>453</v>
      </c>
      <c r="G424" s="246"/>
      <c r="H424" s="249">
        <v>6.8799999999999999</v>
      </c>
      <c r="I424" s="250"/>
      <c r="J424" s="246"/>
      <c r="K424" s="246"/>
      <c r="L424" s="251"/>
      <c r="M424" s="252"/>
      <c r="N424" s="253"/>
      <c r="O424" s="253"/>
      <c r="P424" s="253"/>
      <c r="Q424" s="253"/>
      <c r="R424" s="253"/>
      <c r="S424" s="253"/>
      <c r="T424" s="254"/>
      <c r="AT424" s="255" t="s">
        <v>162</v>
      </c>
      <c r="AU424" s="255" t="s">
        <v>85</v>
      </c>
      <c r="AV424" s="12" t="s">
        <v>85</v>
      </c>
      <c r="AW424" s="12" t="s">
        <v>36</v>
      </c>
      <c r="AX424" s="12" t="s">
        <v>76</v>
      </c>
      <c r="AY424" s="255" t="s">
        <v>154</v>
      </c>
    </row>
    <row r="425" s="12" customFormat="1">
      <c r="B425" s="245"/>
      <c r="C425" s="246"/>
      <c r="D425" s="236" t="s">
        <v>162</v>
      </c>
      <c r="E425" s="247" t="s">
        <v>21</v>
      </c>
      <c r="F425" s="248" t="s">
        <v>454</v>
      </c>
      <c r="G425" s="246"/>
      <c r="H425" s="249">
        <v>12.6</v>
      </c>
      <c r="I425" s="250"/>
      <c r="J425" s="246"/>
      <c r="K425" s="246"/>
      <c r="L425" s="251"/>
      <c r="M425" s="252"/>
      <c r="N425" s="253"/>
      <c r="O425" s="253"/>
      <c r="P425" s="253"/>
      <c r="Q425" s="253"/>
      <c r="R425" s="253"/>
      <c r="S425" s="253"/>
      <c r="T425" s="254"/>
      <c r="AT425" s="255" t="s">
        <v>162</v>
      </c>
      <c r="AU425" s="255" t="s">
        <v>85</v>
      </c>
      <c r="AV425" s="12" t="s">
        <v>85</v>
      </c>
      <c r="AW425" s="12" t="s">
        <v>36</v>
      </c>
      <c r="AX425" s="12" t="s">
        <v>76</v>
      </c>
      <c r="AY425" s="255" t="s">
        <v>154</v>
      </c>
    </row>
    <row r="426" s="14" customFormat="1">
      <c r="B426" s="267"/>
      <c r="C426" s="268"/>
      <c r="D426" s="236" t="s">
        <v>162</v>
      </c>
      <c r="E426" s="269" t="s">
        <v>21</v>
      </c>
      <c r="F426" s="270" t="s">
        <v>455</v>
      </c>
      <c r="G426" s="268"/>
      <c r="H426" s="271">
        <v>84.016000000000005</v>
      </c>
      <c r="I426" s="272"/>
      <c r="J426" s="268"/>
      <c r="K426" s="268"/>
      <c r="L426" s="273"/>
      <c r="M426" s="274"/>
      <c r="N426" s="275"/>
      <c r="O426" s="275"/>
      <c r="P426" s="275"/>
      <c r="Q426" s="275"/>
      <c r="R426" s="275"/>
      <c r="S426" s="275"/>
      <c r="T426" s="276"/>
      <c r="AT426" s="277" t="s">
        <v>162</v>
      </c>
      <c r="AU426" s="277" t="s">
        <v>85</v>
      </c>
      <c r="AV426" s="14" t="s">
        <v>170</v>
      </c>
      <c r="AW426" s="14" t="s">
        <v>36</v>
      </c>
      <c r="AX426" s="14" t="s">
        <v>76</v>
      </c>
      <c r="AY426" s="277" t="s">
        <v>154</v>
      </c>
    </row>
    <row r="427" s="13" customFormat="1">
      <c r="B427" s="256"/>
      <c r="C427" s="257"/>
      <c r="D427" s="236" t="s">
        <v>162</v>
      </c>
      <c r="E427" s="258" t="s">
        <v>21</v>
      </c>
      <c r="F427" s="259" t="s">
        <v>166</v>
      </c>
      <c r="G427" s="257"/>
      <c r="H427" s="260">
        <v>84.016000000000005</v>
      </c>
      <c r="I427" s="261"/>
      <c r="J427" s="257"/>
      <c r="K427" s="257"/>
      <c r="L427" s="262"/>
      <c r="M427" s="263"/>
      <c r="N427" s="264"/>
      <c r="O427" s="264"/>
      <c r="P427" s="264"/>
      <c r="Q427" s="264"/>
      <c r="R427" s="264"/>
      <c r="S427" s="264"/>
      <c r="T427" s="265"/>
      <c r="AT427" s="266" t="s">
        <v>162</v>
      </c>
      <c r="AU427" s="266" t="s">
        <v>85</v>
      </c>
      <c r="AV427" s="13" t="s">
        <v>160</v>
      </c>
      <c r="AW427" s="13" t="s">
        <v>36</v>
      </c>
      <c r="AX427" s="13" t="s">
        <v>38</v>
      </c>
      <c r="AY427" s="266" t="s">
        <v>154</v>
      </c>
    </row>
    <row r="428" s="1" customFormat="1" ht="16.5" customHeight="1">
      <c r="B428" s="47"/>
      <c r="C428" s="280" t="s">
        <v>456</v>
      </c>
      <c r="D428" s="280" t="s">
        <v>293</v>
      </c>
      <c r="E428" s="281" t="s">
        <v>457</v>
      </c>
      <c r="F428" s="282" t="s">
        <v>458</v>
      </c>
      <c r="G428" s="283" t="s">
        <v>179</v>
      </c>
      <c r="H428" s="284">
        <v>88.216999999999999</v>
      </c>
      <c r="I428" s="285"/>
      <c r="J428" s="286">
        <f>ROUND(I428*H428,2)</f>
        <v>0</v>
      </c>
      <c r="K428" s="282" t="s">
        <v>21</v>
      </c>
      <c r="L428" s="287"/>
      <c r="M428" s="288" t="s">
        <v>21</v>
      </c>
      <c r="N428" s="289" t="s">
        <v>47</v>
      </c>
      <c r="O428" s="48"/>
      <c r="P428" s="231">
        <f>O428*H428</f>
        <v>0</v>
      </c>
      <c r="Q428" s="231">
        <v>3.0000000000000001E-05</v>
      </c>
      <c r="R428" s="231">
        <f>Q428*H428</f>
        <v>0.0026465099999999999</v>
      </c>
      <c r="S428" s="231">
        <v>0</v>
      </c>
      <c r="T428" s="232">
        <f>S428*H428</f>
        <v>0</v>
      </c>
      <c r="AR428" s="24" t="s">
        <v>204</v>
      </c>
      <c r="AT428" s="24" t="s">
        <v>293</v>
      </c>
      <c r="AU428" s="24" t="s">
        <v>85</v>
      </c>
      <c r="AY428" s="24" t="s">
        <v>154</v>
      </c>
      <c r="BE428" s="233">
        <f>IF(N428="základní",J428,0)</f>
        <v>0</v>
      </c>
      <c r="BF428" s="233">
        <f>IF(N428="snížená",J428,0)</f>
        <v>0</v>
      </c>
      <c r="BG428" s="233">
        <f>IF(N428="zákl. přenesená",J428,0)</f>
        <v>0</v>
      </c>
      <c r="BH428" s="233">
        <f>IF(N428="sníž. přenesená",J428,0)</f>
        <v>0</v>
      </c>
      <c r="BI428" s="233">
        <f>IF(N428="nulová",J428,0)</f>
        <v>0</v>
      </c>
      <c r="BJ428" s="24" t="s">
        <v>38</v>
      </c>
      <c r="BK428" s="233">
        <f>ROUND(I428*H428,2)</f>
        <v>0</v>
      </c>
      <c r="BL428" s="24" t="s">
        <v>160</v>
      </c>
      <c r="BM428" s="24" t="s">
        <v>459</v>
      </c>
    </row>
    <row r="429" s="1" customFormat="1" ht="25.5" customHeight="1">
      <c r="B429" s="47"/>
      <c r="C429" s="222" t="s">
        <v>460</v>
      </c>
      <c r="D429" s="222" t="s">
        <v>156</v>
      </c>
      <c r="E429" s="223" t="s">
        <v>461</v>
      </c>
      <c r="F429" s="224" t="s">
        <v>462</v>
      </c>
      <c r="G429" s="225" t="s">
        <v>159</v>
      </c>
      <c r="H429" s="226">
        <v>18.878</v>
      </c>
      <c r="I429" s="227"/>
      <c r="J429" s="228">
        <f>ROUND(I429*H429,2)</f>
        <v>0</v>
      </c>
      <c r="K429" s="224" t="s">
        <v>21</v>
      </c>
      <c r="L429" s="73"/>
      <c r="M429" s="229" t="s">
        <v>21</v>
      </c>
      <c r="N429" s="230" t="s">
        <v>47</v>
      </c>
      <c r="O429" s="48"/>
      <c r="P429" s="231">
        <f>O429*H429</f>
        <v>0</v>
      </c>
      <c r="Q429" s="231">
        <v>0.0034499999999999999</v>
      </c>
      <c r="R429" s="231">
        <f>Q429*H429</f>
        <v>0.065129099999999995</v>
      </c>
      <c r="S429" s="231">
        <v>0</v>
      </c>
      <c r="T429" s="232">
        <f>S429*H429</f>
        <v>0</v>
      </c>
      <c r="AR429" s="24" t="s">
        <v>160</v>
      </c>
      <c r="AT429" s="24" t="s">
        <v>156</v>
      </c>
      <c r="AU429" s="24" t="s">
        <v>85</v>
      </c>
      <c r="AY429" s="24" t="s">
        <v>154</v>
      </c>
      <c r="BE429" s="233">
        <f>IF(N429="základní",J429,0)</f>
        <v>0</v>
      </c>
      <c r="BF429" s="233">
        <f>IF(N429="snížená",J429,0)</f>
        <v>0</v>
      </c>
      <c r="BG429" s="233">
        <f>IF(N429="zákl. přenesená",J429,0)</f>
        <v>0</v>
      </c>
      <c r="BH429" s="233">
        <f>IF(N429="sníž. přenesená",J429,0)</f>
        <v>0</v>
      </c>
      <c r="BI429" s="233">
        <f>IF(N429="nulová",J429,0)</f>
        <v>0</v>
      </c>
      <c r="BJ429" s="24" t="s">
        <v>38</v>
      </c>
      <c r="BK429" s="233">
        <f>ROUND(I429*H429,2)</f>
        <v>0</v>
      </c>
      <c r="BL429" s="24" t="s">
        <v>160</v>
      </c>
      <c r="BM429" s="24" t="s">
        <v>463</v>
      </c>
    </row>
    <row r="430" s="11" customFormat="1">
      <c r="B430" s="234"/>
      <c r="C430" s="235"/>
      <c r="D430" s="236" t="s">
        <v>162</v>
      </c>
      <c r="E430" s="237" t="s">
        <v>21</v>
      </c>
      <c r="F430" s="238" t="s">
        <v>197</v>
      </c>
      <c r="G430" s="235"/>
      <c r="H430" s="237" t="s">
        <v>21</v>
      </c>
      <c r="I430" s="239"/>
      <c r="J430" s="235"/>
      <c r="K430" s="235"/>
      <c r="L430" s="240"/>
      <c r="M430" s="241"/>
      <c r="N430" s="242"/>
      <c r="O430" s="242"/>
      <c r="P430" s="242"/>
      <c r="Q430" s="242"/>
      <c r="R430" s="242"/>
      <c r="S430" s="242"/>
      <c r="T430" s="243"/>
      <c r="AT430" s="244" t="s">
        <v>162</v>
      </c>
      <c r="AU430" s="244" t="s">
        <v>85</v>
      </c>
      <c r="AV430" s="11" t="s">
        <v>38</v>
      </c>
      <c r="AW430" s="11" t="s">
        <v>36</v>
      </c>
      <c r="AX430" s="11" t="s">
        <v>76</v>
      </c>
      <c r="AY430" s="244" t="s">
        <v>154</v>
      </c>
    </row>
    <row r="431" s="11" customFormat="1">
      <c r="B431" s="234"/>
      <c r="C431" s="235"/>
      <c r="D431" s="236" t="s">
        <v>162</v>
      </c>
      <c r="E431" s="237" t="s">
        <v>21</v>
      </c>
      <c r="F431" s="238" t="s">
        <v>304</v>
      </c>
      <c r="G431" s="235"/>
      <c r="H431" s="237" t="s">
        <v>21</v>
      </c>
      <c r="I431" s="239"/>
      <c r="J431" s="235"/>
      <c r="K431" s="235"/>
      <c r="L431" s="240"/>
      <c r="M431" s="241"/>
      <c r="N431" s="242"/>
      <c r="O431" s="242"/>
      <c r="P431" s="242"/>
      <c r="Q431" s="242"/>
      <c r="R431" s="242"/>
      <c r="S431" s="242"/>
      <c r="T431" s="243"/>
      <c r="AT431" s="244" t="s">
        <v>162</v>
      </c>
      <c r="AU431" s="244" t="s">
        <v>85</v>
      </c>
      <c r="AV431" s="11" t="s">
        <v>38</v>
      </c>
      <c r="AW431" s="11" t="s">
        <v>36</v>
      </c>
      <c r="AX431" s="11" t="s">
        <v>76</v>
      </c>
      <c r="AY431" s="244" t="s">
        <v>154</v>
      </c>
    </row>
    <row r="432" s="12" customFormat="1">
      <c r="B432" s="245"/>
      <c r="C432" s="246"/>
      <c r="D432" s="236" t="s">
        <v>162</v>
      </c>
      <c r="E432" s="247" t="s">
        <v>21</v>
      </c>
      <c r="F432" s="248" t="s">
        <v>419</v>
      </c>
      <c r="G432" s="246"/>
      <c r="H432" s="249">
        <v>18.355</v>
      </c>
      <c r="I432" s="250"/>
      <c r="J432" s="246"/>
      <c r="K432" s="246"/>
      <c r="L432" s="251"/>
      <c r="M432" s="252"/>
      <c r="N432" s="253"/>
      <c r="O432" s="253"/>
      <c r="P432" s="253"/>
      <c r="Q432" s="253"/>
      <c r="R432" s="253"/>
      <c r="S432" s="253"/>
      <c r="T432" s="254"/>
      <c r="AT432" s="255" t="s">
        <v>162</v>
      </c>
      <c r="AU432" s="255" t="s">
        <v>85</v>
      </c>
      <c r="AV432" s="12" t="s">
        <v>85</v>
      </c>
      <c r="AW432" s="12" t="s">
        <v>36</v>
      </c>
      <c r="AX432" s="12" t="s">
        <v>76</v>
      </c>
      <c r="AY432" s="255" t="s">
        <v>154</v>
      </c>
    </row>
    <row r="433" s="12" customFormat="1">
      <c r="B433" s="245"/>
      <c r="C433" s="246"/>
      <c r="D433" s="236" t="s">
        <v>162</v>
      </c>
      <c r="E433" s="247" t="s">
        <v>21</v>
      </c>
      <c r="F433" s="248" t="s">
        <v>420</v>
      </c>
      <c r="G433" s="246"/>
      <c r="H433" s="249">
        <v>2.323</v>
      </c>
      <c r="I433" s="250"/>
      <c r="J433" s="246"/>
      <c r="K433" s="246"/>
      <c r="L433" s="251"/>
      <c r="M433" s="252"/>
      <c r="N433" s="253"/>
      <c r="O433" s="253"/>
      <c r="P433" s="253"/>
      <c r="Q433" s="253"/>
      <c r="R433" s="253"/>
      <c r="S433" s="253"/>
      <c r="T433" s="254"/>
      <c r="AT433" s="255" t="s">
        <v>162</v>
      </c>
      <c r="AU433" s="255" t="s">
        <v>85</v>
      </c>
      <c r="AV433" s="12" t="s">
        <v>85</v>
      </c>
      <c r="AW433" s="12" t="s">
        <v>36</v>
      </c>
      <c r="AX433" s="12" t="s">
        <v>76</v>
      </c>
      <c r="AY433" s="255" t="s">
        <v>154</v>
      </c>
    </row>
    <row r="434" s="11" customFormat="1">
      <c r="B434" s="234"/>
      <c r="C434" s="235"/>
      <c r="D434" s="236" t="s">
        <v>162</v>
      </c>
      <c r="E434" s="237" t="s">
        <v>21</v>
      </c>
      <c r="F434" s="238" t="s">
        <v>356</v>
      </c>
      <c r="G434" s="235"/>
      <c r="H434" s="237" t="s">
        <v>21</v>
      </c>
      <c r="I434" s="239"/>
      <c r="J434" s="235"/>
      <c r="K434" s="235"/>
      <c r="L434" s="240"/>
      <c r="M434" s="241"/>
      <c r="N434" s="242"/>
      <c r="O434" s="242"/>
      <c r="P434" s="242"/>
      <c r="Q434" s="242"/>
      <c r="R434" s="242"/>
      <c r="S434" s="242"/>
      <c r="T434" s="243"/>
      <c r="AT434" s="244" t="s">
        <v>162</v>
      </c>
      <c r="AU434" s="244" t="s">
        <v>85</v>
      </c>
      <c r="AV434" s="11" t="s">
        <v>38</v>
      </c>
      <c r="AW434" s="11" t="s">
        <v>36</v>
      </c>
      <c r="AX434" s="11" t="s">
        <v>76</v>
      </c>
      <c r="AY434" s="244" t="s">
        <v>154</v>
      </c>
    </row>
    <row r="435" s="12" customFormat="1">
      <c r="B435" s="245"/>
      <c r="C435" s="246"/>
      <c r="D435" s="236" t="s">
        <v>162</v>
      </c>
      <c r="E435" s="247" t="s">
        <v>21</v>
      </c>
      <c r="F435" s="248" t="s">
        <v>357</v>
      </c>
      <c r="G435" s="246"/>
      <c r="H435" s="249">
        <v>-1.53</v>
      </c>
      <c r="I435" s="250"/>
      <c r="J435" s="246"/>
      <c r="K435" s="246"/>
      <c r="L435" s="251"/>
      <c r="M435" s="252"/>
      <c r="N435" s="253"/>
      <c r="O435" s="253"/>
      <c r="P435" s="253"/>
      <c r="Q435" s="253"/>
      <c r="R435" s="253"/>
      <c r="S435" s="253"/>
      <c r="T435" s="254"/>
      <c r="AT435" s="255" t="s">
        <v>162</v>
      </c>
      <c r="AU435" s="255" t="s">
        <v>85</v>
      </c>
      <c r="AV435" s="12" t="s">
        <v>85</v>
      </c>
      <c r="AW435" s="12" t="s">
        <v>36</v>
      </c>
      <c r="AX435" s="12" t="s">
        <v>76</v>
      </c>
      <c r="AY435" s="255" t="s">
        <v>154</v>
      </c>
    </row>
    <row r="436" s="12" customFormat="1">
      <c r="B436" s="245"/>
      <c r="C436" s="246"/>
      <c r="D436" s="236" t="s">
        <v>162</v>
      </c>
      <c r="E436" s="247" t="s">
        <v>21</v>
      </c>
      <c r="F436" s="248" t="s">
        <v>358</v>
      </c>
      <c r="G436" s="246"/>
      <c r="H436" s="249">
        <v>-0.27000000000000002</v>
      </c>
      <c r="I436" s="250"/>
      <c r="J436" s="246"/>
      <c r="K436" s="246"/>
      <c r="L436" s="251"/>
      <c r="M436" s="252"/>
      <c r="N436" s="253"/>
      <c r="O436" s="253"/>
      <c r="P436" s="253"/>
      <c r="Q436" s="253"/>
      <c r="R436" s="253"/>
      <c r="S436" s="253"/>
      <c r="T436" s="254"/>
      <c r="AT436" s="255" t="s">
        <v>162</v>
      </c>
      <c r="AU436" s="255" t="s">
        <v>85</v>
      </c>
      <c r="AV436" s="12" t="s">
        <v>85</v>
      </c>
      <c r="AW436" s="12" t="s">
        <v>36</v>
      </c>
      <c r="AX436" s="12" t="s">
        <v>76</v>
      </c>
      <c r="AY436" s="255" t="s">
        <v>154</v>
      </c>
    </row>
    <row r="437" s="13" customFormat="1">
      <c r="B437" s="256"/>
      <c r="C437" s="257"/>
      <c r="D437" s="236" t="s">
        <v>162</v>
      </c>
      <c r="E437" s="258" t="s">
        <v>21</v>
      </c>
      <c r="F437" s="259" t="s">
        <v>166</v>
      </c>
      <c r="G437" s="257"/>
      <c r="H437" s="260">
        <v>18.878</v>
      </c>
      <c r="I437" s="261"/>
      <c r="J437" s="257"/>
      <c r="K437" s="257"/>
      <c r="L437" s="262"/>
      <c r="M437" s="263"/>
      <c r="N437" s="264"/>
      <c r="O437" s="264"/>
      <c r="P437" s="264"/>
      <c r="Q437" s="264"/>
      <c r="R437" s="264"/>
      <c r="S437" s="264"/>
      <c r="T437" s="265"/>
      <c r="AT437" s="266" t="s">
        <v>162</v>
      </c>
      <c r="AU437" s="266" t="s">
        <v>85</v>
      </c>
      <c r="AV437" s="13" t="s">
        <v>160</v>
      </c>
      <c r="AW437" s="13" t="s">
        <v>36</v>
      </c>
      <c r="AX437" s="13" t="s">
        <v>38</v>
      </c>
      <c r="AY437" s="266" t="s">
        <v>154</v>
      </c>
    </row>
    <row r="438" s="1" customFormat="1" ht="16.5" customHeight="1">
      <c r="B438" s="47"/>
      <c r="C438" s="280" t="s">
        <v>464</v>
      </c>
      <c r="D438" s="280" t="s">
        <v>293</v>
      </c>
      <c r="E438" s="281" t="s">
        <v>465</v>
      </c>
      <c r="F438" s="282" t="s">
        <v>466</v>
      </c>
      <c r="G438" s="283" t="s">
        <v>159</v>
      </c>
      <c r="H438" s="284">
        <v>23.597999999999999</v>
      </c>
      <c r="I438" s="285"/>
      <c r="J438" s="286">
        <f>ROUND(I438*H438,2)</f>
        <v>0</v>
      </c>
      <c r="K438" s="282" t="s">
        <v>21</v>
      </c>
      <c r="L438" s="287"/>
      <c r="M438" s="288" t="s">
        <v>21</v>
      </c>
      <c r="N438" s="289" t="s">
        <v>47</v>
      </c>
      <c r="O438" s="48"/>
      <c r="P438" s="231">
        <f>O438*H438</f>
        <v>0</v>
      </c>
      <c r="Q438" s="231">
        <v>0.019900000000000001</v>
      </c>
      <c r="R438" s="231">
        <f>Q438*H438</f>
        <v>0.46960020000000002</v>
      </c>
      <c r="S438" s="231">
        <v>0</v>
      </c>
      <c r="T438" s="232">
        <f>S438*H438</f>
        <v>0</v>
      </c>
      <c r="AR438" s="24" t="s">
        <v>204</v>
      </c>
      <c r="AT438" s="24" t="s">
        <v>293</v>
      </c>
      <c r="AU438" s="24" t="s">
        <v>85</v>
      </c>
      <c r="AY438" s="24" t="s">
        <v>154</v>
      </c>
      <c r="BE438" s="233">
        <f>IF(N438="základní",J438,0)</f>
        <v>0</v>
      </c>
      <c r="BF438" s="233">
        <f>IF(N438="snížená",J438,0)</f>
        <v>0</v>
      </c>
      <c r="BG438" s="233">
        <f>IF(N438="zákl. přenesená",J438,0)</f>
        <v>0</v>
      </c>
      <c r="BH438" s="233">
        <f>IF(N438="sníž. přenesená",J438,0)</f>
        <v>0</v>
      </c>
      <c r="BI438" s="233">
        <f>IF(N438="nulová",J438,0)</f>
        <v>0</v>
      </c>
      <c r="BJ438" s="24" t="s">
        <v>38</v>
      </c>
      <c r="BK438" s="233">
        <f>ROUND(I438*H438,2)</f>
        <v>0</v>
      </c>
      <c r="BL438" s="24" t="s">
        <v>160</v>
      </c>
      <c r="BM438" s="24" t="s">
        <v>467</v>
      </c>
    </row>
    <row r="439" s="1" customFormat="1" ht="16.5" customHeight="1">
      <c r="B439" s="47"/>
      <c r="C439" s="222" t="s">
        <v>468</v>
      </c>
      <c r="D439" s="222" t="s">
        <v>156</v>
      </c>
      <c r="E439" s="223" t="s">
        <v>469</v>
      </c>
      <c r="F439" s="224" t="s">
        <v>470</v>
      </c>
      <c r="G439" s="225" t="s">
        <v>179</v>
      </c>
      <c r="H439" s="226">
        <v>5.8700000000000001</v>
      </c>
      <c r="I439" s="227"/>
      <c r="J439" s="228">
        <f>ROUND(I439*H439,2)</f>
        <v>0</v>
      </c>
      <c r="K439" s="224" t="s">
        <v>21</v>
      </c>
      <c r="L439" s="73"/>
      <c r="M439" s="229" t="s">
        <v>21</v>
      </c>
      <c r="N439" s="230" t="s">
        <v>47</v>
      </c>
      <c r="O439" s="48"/>
      <c r="P439" s="231">
        <f>O439*H439</f>
        <v>0</v>
      </c>
      <c r="Q439" s="231">
        <v>0.0025400000000000002</v>
      </c>
      <c r="R439" s="231">
        <f>Q439*H439</f>
        <v>0.014909800000000001</v>
      </c>
      <c r="S439" s="231">
        <v>0</v>
      </c>
      <c r="T439" s="232">
        <f>S439*H439</f>
        <v>0</v>
      </c>
      <c r="AR439" s="24" t="s">
        <v>160</v>
      </c>
      <c r="AT439" s="24" t="s">
        <v>156</v>
      </c>
      <c r="AU439" s="24" t="s">
        <v>85</v>
      </c>
      <c r="AY439" s="24" t="s">
        <v>154</v>
      </c>
      <c r="BE439" s="233">
        <f>IF(N439="základní",J439,0)</f>
        <v>0</v>
      </c>
      <c r="BF439" s="233">
        <f>IF(N439="snížená",J439,0)</f>
        <v>0</v>
      </c>
      <c r="BG439" s="233">
        <f>IF(N439="zákl. přenesená",J439,0)</f>
        <v>0</v>
      </c>
      <c r="BH439" s="233">
        <f>IF(N439="sníž. přenesená",J439,0)</f>
        <v>0</v>
      </c>
      <c r="BI439" s="233">
        <f>IF(N439="nulová",J439,0)</f>
        <v>0</v>
      </c>
      <c r="BJ439" s="24" t="s">
        <v>38</v>
      </c>
      <c r="BK439" s="233">
        <f>ROUND(I439*H439,2)</f>
        <v>0</v>
      </c>
      <c r="BL439" s="24" t="s">
        <v>160</v>
      </c>
      <c r="BM439" s="24" t="s">
        <v>471</v>
      </c>
    </row>
    <row r="440" s="11" customFormat="1">
      <c r="B440" s="234"/>
      <c r="C440" s="235"/>
      <c r="D440" s="236" t="s">
        <v>162</v>
      </c>
      <c r="E440" s="237" t="s">
        <v>21</v>
      </c>
      <c r="F440" s="238" t="s">
        <v>197</v>
      </c>
      <c r="G440" s="235"/>
      <c r="H440" s="237" t="s">
        <v>21</v>
      </c>
      <c r="I440" s="239"/>
      <c r="J440" s="235"/>
      <c r="K440" s="235"/>
      <c r="L440" s="240"/>
      <c r="M440" s="241"/>
      <c r="N440" s="242"/>
      <c r="O440" s="242"/>
      <c r="P440" s="242"/>
      <c r="Q440" s="242"/>
      <c r="R440" s="242"/>
      <c r="S440" s="242"/>
      <c r="T440" s="243"/>
      <c r="AT440" s="244" t="s">
        <v>162</v>
      </c>
      <c r="AU440" s="244" t="s">
        <v>85</v>
      </c>
      <c r="AV440" s="11" t="s">
        <v>38</v>
      </c>
      <c r="AW440" s="11" t="s">
        <v>36</v>
      </c>
      <c r="AX440" s="11" t="s">
        <v>76</v>
      </c>
      <c r="AY440" s="244" t="s">
        <v>154</v>
      </c>
    </row>
    <row r="441" s="11" customFormat="1">
      <c r="B441" s="234"/>
      <c r="C441" s="235"/>
      <c r="D441" s="236" t="s">
        <v>162</v>
      </c>
      <c r="E441" s="237" t="s">
        <v>21</v>
      </c>
      <c r="F441" s="238" t="s">
        <v>304</v>
      </c>
      <c r="G441" s="235"/>
      <c r="H441" s="237" t="s">
        <v>21</v>
      </c>
      <c r="I441" s="239"/>
      <c r="J441" s="235"/>
      <c r="K441" s="235"/>
      <c r="L441" s="240"/>
      <c r="M441" s="241"/>
      <c r="N441" s="242"/>
      <c r="O441" s="242"/>
      <c r="P441" s="242"/>
      <c r="Q441" s="242"/>
      <c r="R441" s="242"/>
      <c r="S441" s="242"/>
      <c r="T441" s="243"/>
      <c r="AT441" s="244" t="s">
        <v>162</v>
      </c>
      <c r="AU441" s="244" t="s">
        <v>85</v>
      </c>
      <c r="AV441" s="11" t="s">
        <v>38</v>
      </c>
      <c r="AW441" s="11" t="s">
        <v>36</v>
      </c>
      <c r="AX441" s="11" t="s">
        <v>76</v>
      </c>
      <c r="AY441" s="244" t="s">
        <v>154</v>
      </c>
    </row>
    <row r="442" s="12" customFormat="1">
      <c r="B442" s="245"/>
      <c r="C442" s="246"/>
      <c r="D442" s="236" t="s">
        <v>162</v>
      </c>
      <c r="E442" s="247" t="s">
        <v>21</v>
      </c>
      <c r="F442" s="248" t="s">
        <v>472</v>
      </c>
      <c r="G442" s="246"/>
      <c r="H442" s="249">
        <v>4.3700000000000001</v>
      </c>
      <c r="I442" s="250"/>
      <c r="J442" s="246"/>
      <c r="K442" s="246"/>
      <c r="L442" s="251"/>
      <c r="M442" s="252"/>
      <c r="N442" s="253"/>
      <c r="O442" s="253"/>
      <c r="P442" s="253"/>
      <c r="Q442" s="253"/>
      <c r="R442" s="253"/>
      <c r="S442" s="253"/>
      <c r="T442" s="254"/>
      <c r="AT442" s="255" t="s">
        <v>162</v>
      </c>
      <c r="AU442" s="255" t="s">
        <v>85</v>
      </c>
      <c r="AV442" s="12" t="s">
        <v>85</v>
      </c>
      <c r="AW442" s="12" t="s">
        <v>36</v>
      </c>
      <c r="AX442" s="12" t="s">
        <v>76</v>
      </c>
      <c r="AY442" s="255" t="s">
        <v>154</v>
      </c>
    </row>
    <row r="443" s="12" customFormat="1">
      <c r="B443" s="245"/>
      <c r="C443" s="246"/>
      <c r="D443" s="236" t="s">
        <v>162</v>
      </c>
      <c r="E443" s="247" t="s">
        <v>21</v>
      </c>
      <c r="F443" s="248" t="s">
        <v>473</v>
      </c>
      <c r="G443" s="246"/>
      <c r="H443" s="249">
        <v>1.5</v>
      </c>
      <c r="I443" s="250"/>
      <c r="J443" s="246"/>
      <c r="K443" s="246"/>
      <c r="L443" s="251"/>
      <c r="M443" s="252"/>
      <c r="N443" s="253"/>
      <c r="O443" s="253"/>
      <c r="P443" s="253"/>
      <c r="Q443" s="253"/>
      <c r="R443" s="253"/>
      <c r="S443" s="253"/>
      <c r="T443" s="254"/>
      <c r="AT443" s="255" t="s">
        <v>162</v>
      </c>
      <c r="AU443" s="255" t="s">
        <v>85</v>
      </c>
      <c r="AV443" s="12" t="s">
        <v>85</v>
      </c>
      <c r="AW443" s="12" t="s">
        <v>36</v>
      </c>
      <c r="AX443" s="12" t="s">
        <v>76</v>
      </c>
      <c r="AY443" s="255" t="s">
        <v>154</v>
      </c>
    </row>
    <row r="444" s="13" customFormat="1">
      <c r="B444" s="256"/>
      <c r="C444" s="257"/>
      <c r="D444" s="236" t="s">
        <v>162</v>
      </c>
      <c r="E444" s="258" t="s">
        <v>21</v>
      </c>
      <c r="F444" s="259" t="s">
        <v>166</v>
      </c>
      <c r="G444" s="257"/>
      <c r="H444" s="260">
        <v>5.8700000000000001</v>
      </c>
      <c r="I444" s="261"/>
      <c r="J444" s="257"/>
      <c r="K444" s="257"/>
      <c r="L444" s="262"/>
      <c r="M444" s="263"/>
      <c r="N444" s="264"/>
      <c r="O444" s="264"/>
      <c r="P444" s="264"/>
      <c r="Q444" s="264"/>
      <c r="R444" s="264"/>
      <c r="S444" s="264"/>
      <c r="T444" s="265"/>
      <c r="AT444" s="266" t="s">
        <v>162</v>
      </c>
      <c r="AU444" s="266" t="s">
        <v>85</v>
      </c>
      <c r="AV444" s="13" t="s">
        <v>160</v>
      </c>
      <c r="AW444" s="13" t="s">
        <v>36</v>
      </c>
      <c r="AX444" s="13" t="s">
        <v>38</v>
      </c>
      <c r="AY444" s="266" t="s">
        <v>154</v>
      </c>
    </row>
    <row r="445" s="1" customFormat="1" ht="16.5" customHeight="1">
      <c r="B445" s="47"/>
      <c r="C445" s="280" t="s">
        <v>474</v>
      </c>
      <c r="D445" s="280" t="s">
        <v>293</v>
      </c>
      <c r="E445" s="281" t="s">
        <v>465</v>
      </c>
      <c r="F445" s="282" t="s">
        <v>466</v>
      </c>
      <c r="G445" s="283" t="s">
        <v>159</v>
      </c>
      <c r="H445" s="284">
        <v>0.73399999999999999</v>
      </c>
      <c r="I445" s="285"/>
      <c r="J445" s="286">
        <f>ROUND(I445*H445,2)</f>
        <v>0</v>
      </c>
      <c r="K445" s="282" t="s">
        <v>21</v>
      </c>
      <c r="L445" s="287"/>
      <c r="M445" s="288" t="s">
        <v>21</v>
      </c>
      <c r="N445" s="289" t="s">
        <v>47</v>
      </c>
      <c r="O445" s="48"/>
      <c r="P445" s="231">
        <f>O445*H445</f>
        <v>0</v>
      </c>
      <c r="Q445" s="231">
        <v>0.019900000000000001</v>
      </c>
      <c r="R445" s="231">
        <f>Q445*H445</f>
        <v>0.014606600000000001</v>
      </c>
      <c r="S445" s="231">
        <v>0</v>
      </c>
      <c r="T445" s="232">
        <f>S445*H445</f>
        <v>0</v>
      </c>
      <c r="AR445" s="24" t="s">
        <v>204</v>
      </c>
      <c r="AT445" s="24" t="s">
        <v>293</v>
      </c>
      <c r="AU445" s="24" t="s">
        <v>85</v>
      </c>
      <c r="AY445" s="24" t="s">
        <v>154</v>
      </c>
      <c r="BE445" s="233">
        <f>IF(N445="základní",J445,0)</f>
        <v>0</v>
      </c>
      <c r="BF445" s="233">
        <f>IF(N445="snížená",J445,0)</f>
        <v>0</v>
      </c>
      <c r="BG445" s="233">
        <f>IF(N445="zákl. přenesená",J445,0)</f>
        <v>0</v>
      </c>
      <c r="BH445" s="233">
        <f>IF(N445="sníž. přenesená",J445,0)</f>
        <v>0</v>
      </c>
      <c r="BI445" s="233">
        <f>IF(N445="nulová",J445,0)</f>
        <v>0</v>
      </c>
      <c r="BJ445" s="24" t="s">
        <v>38</v>
      </c>
      <c r="BK445" s="233">
        <f>ROUND(I445*H445,2)</f>
        <v>0</v>
      </c>
      <c r="BL445" s="24" t="s">
        <v>160</v>
      </c>
      <c r="BM445" s="24" t="s">
        <v>475</v>
      </c>
    </row>
    <row r="446" s="1" customFormat="1" ht="25.5" customHeight="1">
      <c r="B446" s="47"/>
      <c r="C446" s="222" t="s">
        <v>476</v>
      </c>
      <c r="D446" s="222" t="s">
        <v>156</v>
      </c>
      <c r="E446" s="223" t="s">
        <v>477</v>
      </c>
      <c r="F446" s="224" t="s">
        <v>478</v>
      </c>
      <c r="G446" s="225" t="s">
        <v>159</v>
      </c>
      <c r="H446" s="226">
        <v>19.465</v>
      </c>
      <c r="I446" s="227"/>
      <c r="J446" s="228">
        <f>ROUND(I446*H446,2)</f>
        <v>0</v>
      </c>
      <c r="K446" s="224" t="s">
        <v>21</v>
      </c>
      <c r="L446" s="73"/>
      <c r="M446" s="229" t="s">
        <v>21</v>
      </c>
      <c r="N446" s="230" t="s">
        <v>47</v>
      </c>
      <c r="O446" s="48"/>
      <c r="P446" s="231">
        <f>O446*H446</f>
        <v>0</v>
      </c>
      <c r="Q446" s="231">
        <v>0.023630000000000002</v>
      </c>
      <c r="R446" s="231">
        <f>Q446*H446</f>
        <v>0.45995795</v>
      </c>
      <c r="S446" s="231">
        <v>0</v>
      </c>
      <c r="T446" s="232">
        <f>S446*H446</f>
        <v>0</v>
      </c>
      <c r="AR446" s="24" t="s">
        <v>160</v>
      </c>
      <c r="AT446" s="24" t="s">
        <v>156</v>
      </c>
      <c r="AU446" s="24" t="s">
        <v>85</v>
      </c>
      <c r="AY446" s="24" t="s">
        <v>154</v>
      </c>
      <c r="BE446" s="233">
        <f>IF(N446="základní",J446,0)</f>
        <v>0</v>
      </c>
      <c r="BF446" s="233">
        <f>IF(N446="snížená",J446,0)</f>
        <v>0</v>
      </c>
      <c r="BG446" s="233">
        <f>IF(N446="zákl. přenesená",J446,0)</f>
        <v>0</v>
      </c>
      <c r="BH446" s="233">
        <f>IF(N446="sníž. přenesená",J446,0)</f>
        <v>0</v>
      </c>
      <c r="BI446" s="233">
        <f>IF(N446="nulová",J446,0)</f>
        <v>0</v>
      </c>
      <c r="BJ446" s="24" t="s">
        <v>38</v>
      </c>
      <c r="BK446" s="233">
        <f>ROUND(I446*H446,2)</f>
        <v>0</v>
      </c>
      <c r="BL446" s="24" t="s">
        <v>160</v>
      </c>
      <c r="BM446" s="24" t="s">
        <v>479</v>
      </c>
    </row>
    <row r="447" s="11" customFormat="1">
      <c r="B447" s="234"/>
      <c r="C447" s="235"/>
      <c r="D447" s="236" t="s">
        <v>162</v>
      </c>
      <c r="E447" s="237" t="s">
        <v>21</v>
      </c>
      <c r="F447" s="238" t="s">
        <v>395</v>
      </c>
      <c r="G447" s="235"/>
      <c r="H447" s="237" t="s">
        <v>21</v>
      </c>
      <c r="I447" s="239"/>
      <c r="J447" s="235"/>
      <c r="K447" s="235"/>
      <c r="L447" s="240"/>
      <c r="M447" s="241"/>
      <c r="N447" s="242"/>
      <c r="O447" s="242"/>
      <c r="P447" s="242"/>
      <c r="Q447" s="242"/>
      <c r="R447" s="242"/>
      <c r="S447" s="242"/>
      <c r="T447" s="243"/>
      <c r="AT447" s="244" t="s">
        <v>162</v>
      </c>
      <c r="AU447" s="244" t="s">
        <v>85</v>
      </c>
      <c r="AV447" s="11" t="s">
        <v>38</v>
      </c>
      <c r="AW447" s="11" t="s">
        <v>36</v>
      </c>
      <c r="AX447" s="11" t="s">
        <v>76</v>
      </c>
      <c r="AY447" s="244" t="s">
        <v>154</v>
      </c>
    </row>
    <row r="448" s="11" customFormat="1">
      <c r="B448" s="234"/>
      <c r="C448" s="235"/>
      <c r="D448" s="236" t="s">
        <v>162</v>
      </c>
      <c r="E448" s="237" t="s">
        <v>21</v>
      </c>
      <c r="F448" s="238" t="s">
        <v>197</v>
      </c>
      <c r="G448" s="235"/>
      <c r="H448" s="237" t="s">
        <v>21</v>
      </c>
      <c r="I448" s="239"/>
      <c r="J448" s="235"/>
      <c r="K448" s="235"/>
      <c r="L448" s="240"/>
      <c r="M448" s="241"/>
      <c r="N448" s="242"/>
      <c r="O448" s="242"/>
      <c r="P448" s="242"/>
      <c r="Q448" s="242"/>
      <c r="R448" s="242"/>
      <c r="S448" s="242"/>
      <c r="T448" s="243"/>
      <c r="AT448" s="244" t="s">
        <v>162</v>
      </c>
      <c r="AU448" s="244" t="s">
        <v>85</v>
      </c>
      <c r="AV448" s="11" t="s">
        <v>38</v>
      </c>
      <c r="AW448" s="11" t="s">
        <v>36</v>
      </c>
      <c r="AX448" s="11" t="s">
        <v>76</v>
      </c>
      <c r="AY448" s="244" t="s">
        <v>154</v>
      </c>
    </row>
    <row r="449" s="11" customFormat="1">
      <c r="B449" s="234"/>
      <c r="C449" s="235"/>
      <c r="D449" s="236" t="s">
        <v>162</v>
      </c>
      <c r="E449" s="237" t="s">
        <v>21</v>
      </c>
      <c r="F449" s="238" t="s">
        <v>304</v>
      </c>
      <c r="G449" s="235"/>
      <c r="H449" s="237" t="s">
        <v>21</v>
      </c>
      <c r="I449" s="239"/>
      <c r="J449" s="235"/>
      <c r="K449" s="235"/>
      <c r="L449" s="240"/>
      <c r="M449" s="241"/>
      <c r="N449" s="242"/>
      <c r="O449" s="242"/>
      <c r="P449" s="242"/>
      <c r="Q449" s="242"/>
      <c r="R449" s="242"/>
      <c r="S449" s="242"/>
      <c r="T449" s="243"/>
      <c r="AT449" s="244" t="s">
        <v>162</v>
      </c>
      <c r="AU449" s="244" t="s">
        <v>85</v>
      </c>
      <c r="AV449" s="11" t="s">
        <v>38</v>
      </c>
      <c r="AW449" s="11" t="s">
        <v>36</v>
      </c>
      <c r="AX449" s="11" t="s">
        <v>76</v>
      </c>
      <c r="AY449" s="244" t="s">
        <v>154</v>
      </c>
    </row>
    <row r="450" s="12" customFormat="1">
      <c r="B450" s="245"/>
      <c r="C450" s="246"/>
      <c r="D450" s="236" t="s">
        <v>162</v>
      </c>
      <c r="E450" s="247" t="s">
        <v>21</v>
      </c>
      <c r="F450" s="248" t="s">
        <v>419</v>
      </c>
      <c r="G450" s="246"/>
      <c r="H450" s="249">
        <v>18.355</v>
      </c>
      <c r="I450" s="250"/>
      <c r="J450" s="246"/>
      <c r="K450" s="246"/>
      <c r="L450" s="251"/>
      <c r="M450" s="252"/>
      <c r="N450" s="253"/>
      <c r="O450" s="253"/>
      <c r="P450" s="253"/>
      <c r="Q450" s="253"/>
      <c r="R450" s="253"/>
      <c r="S450" s="253"/>
      <c r="T450" s="254"/>
      <c r="AT450" s="255" t="s">
        <v>162</v>
      </c>
      <c r="AU450" s="255" t="s">
        <v>85</v>
      </c>
      <c r="AV450" s="12" t="s">
        <v>85</v>
      </c>
      <c r="AW450" s="12" t="s">
        <v>36</v>
      </c>
      <c r="AX450" s="12" t="s">
        <v>76</v>
      </c>
      <c r="AY450" s="255" t="s">
        <v>154</v>
      </c>
    </row>
    <row r="451" s="12" customFormat="1">
      <c r="B451" s="245"/>
      <c r="C451" s="246"/>
      <c r="D451" s="236" t="s">
        <v>162</v>
      </c>
      <c r="E451" s="247" t="s">
        <v>21</v>
      </c>
      <c r="F451" s="248" t="s">
        <v>420</v>
      </c>
      <c r="G451" s="246"/>
      <c r="H451" s="249">
        <v>2.323</v>
      </c>
      <c r="I451" s="250"/>
      <c r="J451" s="246"/>
      <c r="K451" s="246"/>
      <c r="L451" s="251"/>
      <c r="M451" s="252"/>
      <c r="N451" s="253"/>
      <c r="O451" s="253"/>
      <c r="P451" s="253"/>
      <c r="Q451" s="253"/>
      <c r="R451" s="253"/>
      <c r="S451" s="253"/>
      <c r="T451" s="254"/>
      <c r="AT451" s="255" t="s">
        <v>162</v>
      </c>
      <c r="AU451" s="255" t="s">
        <v>85</v>
      </c>
      <c r="AV451" s="12" t="s">
        <v>85</v>
      </c>
      <c r="AW451" s="12" t="s">
        <v>36</v>
      </c>
      <c r="AX451" s="12" t="s">
        <v>76</v>
      </c>
      <c r="AY451" s="255" t="s">
        <v>154</v>
      </c>
    </row>
    <row r="452" s="11" customFormat="1">
      <c r="B452" s="234"/>
      <c r="C452" s="235"/>
      <c r="D452" s="236" t="s">
        <v>162</v>
      </c>
      <c r="E452" s="237" t="s">
        <v>21</v>
      </c>
      <c r="F452" s="238" t="s">
        <v>356</v>
      </c>
      <c r="G452" s="235"/>
      <c r="H452" s="237" t="s">
        <v>21</v>
      </c>
      <c r="I452" s="239"/>
      <c r="J452" s="235"/>
      <c r="K452" s="235"/>
      <c r="L452" s="240"/>
      <c r="M452" s="241"/>
      <c r="N452" s="242"/>
      <c r="O452" s="242"/>
      <c r="P452" s="242"/>
      <c r="Q452" s="242"/>
      <c r="R452" s="242"/>
      <c r="S452" s="242"/>
      <c r="T452" s="243"/>
      <c r="AT452" s="244" t="s">
        <v>162</v>
      </c>
      <c r="AU452" s="244" t="s">
        <v>85</v>
      </c>
      <c r="AV452" s="11" t="s">
        <v>38</v>
      </c>
      <c r="AW452" s="11" t="s">
        <v>36</v>
      </c>
      <c r="AX452" s="11" t="s">
        <v>76</v>
      </c>
      <c r="AY452" s="244" t="s">
        <v>154</v>
      </c>
    </row>
    <row r="453" s="12" customFormat="1">
      <c r="B453" s="245"/>
      <c r="C453" s="246"/>
      <c r="D453" s="236" t="s">
        <v>162</v>
      </c>
      <c r="E453" s="247" t="s">
        <v>21</v>
      </c>
      <c r="F453" s="248" t="s">
        <v>357</v>
      </c>
      <c r="G453" s="246"/>
      <c r="H453" s="249">
        <v>-1.53</v>
      </c>
      <c r="I453" s="250"/>
      <c r="J453" s="246"/>
      <c r="K453" s="246"/>
      <c r="L453" s="251"/>
      <c r="M453" s="252"/>
      <c r="N453" s="253"/>
      <c r="O453" s="253"/>
      <c r="P453" s="253"/>
      <c r="Q453" s="253"/>
      <c r="R453" s="253"/>
      <c r="S453" s="253"/>
      <c r="T453" s="254"/>
      <c r="AT453" s="255" t="s">
        <v>162</v>
      </c>
      <c r="AU453" s="255" t="s">
        <v>85</v>
      </c>
      <c r="AV453" s="12" t="s">
        <v>85</v>
      </c>
      <c r="AW453" s="12" t="s">
        <v>36</v>
      </c>
      <c r="AX453" s="12" t="s">
        <v>76</v>
      </c>
      <c r="AY453" s="255" t="s">
        <v>154</v>
      </c>
    </row>
    <row r="454" s="12" customFormat="1">
      <c r="B454" s="245"/>
      <c r="C454" s="246"/>
      <c r="D454" s="236" t="s">
        <v>162</v>
      </c>
      <c r="E454" s="247" t="s">
        <v>21</v>
      </c>
      <c r="F454" s="248" t="s">
        <v>358</v>
      </c>
      <c r="G454" s="246"/>
      <c r="H454" s="249">
        <v>-0.27000000000000002</v>
      </c>
      <c r="I454" s="250"/>
      <c r="J454" s="246"/>
      <c r="K454" s="246"/>
      <c r="L454" s="251"/>
      <c r="M454" s="252"/>
      <c r="N454" s="253"/>
      <c r="O454" s="253"/>
      <c r="P454" s="253"/>
      <c r="Q454" s="253"/>
      <c r="R454" s="253"/>
      <c r="S454" s="253"/>
      <c r="T454" s="254"/>
      <c r="AT454" s="255" t="s">
        <v>162</v>
      </c>
      <c r="AU454" s="255" t="s">
        <v>85</v>
      </c>
      <c r="AV454" s="12" t="s">
        <v>85</v>
      </c>
      <c r="AW454" s="12" t="s">
        <v>36</v>
      </c>
      <c r="AX454" s="12" t="s">
        <v>76</v>
      </c>
      <c r="AY454" s="255" t="s">
        <v>154</v>
      </c>
    </row>
    <row r="455" s="11" customFormat="1">
      <c r="B455" s="234"/>
      <c r="C455" s="235"/>
      <c r="D455" s="236" t="s">
        <v>162</v>
      </c>
      <c r="E455" s="237" t="s">
        <v>21</v>
      </c>
      <c r="F455" s="238" t="s">
        <v>359</v>
      </c>
      <c r="G455" s="235"/>
      <c r="H455" s="237" t="s">
        <v>21</v>
      </c>
      <c r="I455" s="239"/>
      <c r="J455" s="235"/>
      <c r="K455" s="235"/>
      <c r="L455" s="240"/>
      <c r="M455" s="241"/>
      <c r="N455" s="242"/>
      <c r="O455" s="242"/>
      <c r="P455" s="242"/>
      <c r="Q455" s="242"/>
      <c r="R455" s="242"/>
      <c r="S455" s="242"/>
      <c r="T455" s="243"/>
      <c r="AT455" s="244" t="s">
        <v>162</v>
      </c>
      <c r="AU455" s="244" t="s">
        <v>85</v>
      </c>
      <c r="AV455" s="11" t="s">
        <v>38</v>
      </c>
      <c r="AW455" s="11" t="s">
        <v>36</v>
      </c>
      <c r="AX455" s="11" t="s">
        <v>76</v>
      </c>
      <c r="AY455" s="244" t="s">
        <v>154</v>
      </c>
    </row>
    <row r="456" s="12" customFormat="1">
      <c r="B456" s="245"/>
      <c r="C456" s="246"/>
      <c r="D456" s="236" t="s">
        <v>162</v>
      </c>
      <c r="E456" s="247" t="s">
        <v>21</v>
      </c>
      <c r="F456" s="248" t="s">
        <v>421</v>
      </c>
      <c r="G456" s="246"/>
      <c r="H456" s="249">
        <v>0.437</v>
      </c>
      <c r="I456" s="250"/>
      <c r="J456" s="246"/>
      <c r="K456" s="246"/>
      <c r="L456" s="251"/>
      <c r="M456" s="252"/>
      <c r="N456" s="253"/>
      <c r="O456" s="253"/>
      <c r="P456" s="253"/>
      <c r="Q456" s="253"/>
      <c r="R456" s="253"/>
      <c r="S456" s="253"/>
      <c r="T456" s="254"/>
      <c r="AT456" s="255" t="s">
        <v>162</v>
      </c>
      <c r="AU456" s="255" t="s">
        <v>85</v>
      </c>
      <c r="AV456" s="12" t="s">
        <v>85</v>
      </c>
      <c r="AW456" s="12" t="s">
        <v>36</v>
      </c>
      <c r="AX456" s="12" t="s">
        <v>76</v>
      </c>
      <c r="AY456" s="255" t="s">
        <v>154</v>
      </c>
    </row>
    <row r="457" s="12" customFormat="1">
      <c r="B457" s="245"/>
      <c r="C457" s="246"/>
      <c r="D457" s="236" t="s">
        <v>162</v>
      </c>
      <c r="E457" s="247" t="s">
        <v>21</v>
      </c>
      <c r="F457" s="248" t="s">
        <v>422</v>
      </c>
      <c r="G457" s="246"/>
      <c r="H457" s="249">
        <v>0.14999999999999999</v>
      </c>
      <c r="I457" s="250"/>
      <c r="J457" s="246"/>
      <c r="K457" s="246"/>
      <c r="L457" s="251"/>
      <c r="M457" s="252"/>
      <c r="N457" s="253"/>
      <c r="O457" s="253"/>
      <c r="P457" s="253"/>
      <c r="Q457" s="253"/>
      <c r="R457" s="253"/>
      <c r="S457" s="253"/>
      <c r="T457" s="254"/>
      <c r="AT457" s="255" t="s">
        <v>162</v>
      </c>
      <c r="AU457" s="255" t="s">
        <v>85</v>
      </c>
      <c r="AV457" s="12" t="s">
        <v>85</v>
      </c>
      <c r="AW457" s="12" t="s">
        <v>36</v>
      </c>
      <c r="AX457" s="12" t="s">
        <v>76</v>
      </c>
      <c r="AY457" s="255" t="s">
        <v>154</v>
      </c>
    </row>
    <row r="458" s="14" customFormat="1">
      <c r="B458" s="267"/>
      <c r="C458" s="268"/>
      <c r="D458" s="236" t="s">
        <v>162</v>
      </c>
      <c r="E458" s="269" t="s">
        <v>21</v>
      </c>
      <c r="F458" s="270" t="s">
        <v>306</v>
      </c>
      <c r="G458" s="268"/>
      <c r="H458" s="271">
        <v>19.465</v>
      </c>
      <c r="I458" s="272"/>
      <c r="J458" s="268"/>
      <c r="K458" s="268"/>
      <c r="L458" s="273"/>
      <c r="M458" s="274"/>
      <c r="N458" s="275"/>
      <c r="O458" s="275"/>
      <c r="P458" s="275"/>
      <c r="Q458" s="275"/>
      <c r="R458" s="275"/>
      <c r="S458" s="275"/>
      <c r="T458" s="276"/>
      <c r="AT458" s="277" t="s">
        <v>162</v>
      </c>
      <c r="AU458" s="277" t="s">
        <v>85</v>
      </c>
      <c r="AV458" s="14" t="s">
        <v>170</v>
      </c>
      <c r="AW458" s="14" t="s">
        <v>36</v>
      </c>
      <c r="AX458" s="14" t="s">
        <v>76</v>
      </c>
      <c r="AY458" s="277" t="s">
        <v>154</v>
      </c>
    </row>
    <row r="459" s="13" customFormat="1">
      <c r="B459" s="256"/>
      <c r="C459" s="257"/>
      <c r="D459" s="236" t="s">
        <v>162</v>
      </c>
      <c r="E459" s="258" t="s">
        <v>21</v>
      </c>
      <c r="F459" s="259" t="s">
        <v>166</v>
      </c>
      <c r="G459" s="257"/>
      <c r="H459" s="260">
        <v>19.465</v>
      </c>
      <c r="I459" s="261"/>
      <c r="J459" s="257"/>
      <c r="K459" s="257"/>
      <c r="L459" s="262"/>
      <c r="M459" s="263"/>
      <c r="N459" s="264"/>
      <c r="O459" s="264"/>
      <c r="P459" s="264"/>
      <c r="Q459" s="264"/>
      <c r="R459" s="264"/>
      <c r="S459" s="264"/>
      <c r="T459" s="265"/>
      <c r="AT459" s="266" t="s">
        <v>162</v>
      </c>
      <c r="AU459" s="266" t="s">
        <v>85</v>
      </c>
      <c r="AV459" s="13" t="s">
        <v>160</v>
      </c>
      <c r="AW459" s="13" t="s">
        <v>36</v>
      </c>
      <c r="AX459" s="13" t="s">
        <v>38</v>
      </c>
      <c r="AY459" s="266" t="s">
        <v>154</v>
      </c>
    </row>
    <row r="460" s="1" customFormat="1" ht="16.5" customHeight="1">
      <c r="B460" s="47"/>
      <c r="C460" s="222" t="s">
        <v>480</v>
      </c>
      <c r="D460" s="222" t="s">
        <v>156</v>
      </c>
      <c r="E460" s="223" t="s">
        <v>481</v>
      </c>
      <c r="F460" s="224" t="s">
        <v>482</v>
      </c>
      <c r="G460" s="225" t="s">
        <v>159</v>
      </c>
      <c r="H460" s="226">
        <v>261.88600000000002</v>
      </c>
      <c r="I460" s="227"/>
      <c r="J460" s="228">
        <f>ROUND(I460*H460,2)</f>
        <v>0</v>
      </c>
      <c r="K460" s="224" t="s">
        <v>21</v>
      </c>
      <c r="L460" s="73"/>
      <c r="M460" s="229" t="s">
        <v>21</v>
      </c>
      <c r="N460" s="230" t="s">
        <v>47</v>
      </c>
      <c r="O460" s="48"/>
      <c r="P460" s="231">
        <f>O460*H460</f>
        <v>0</v>
      </c>
      <c r="Q460" s="231">
        <v>0.026360000000000001</v>
      </c>
      <c r="R460" s="231">
        <f>Q460*H460</f>
        <v>6.9033149600000012</v>
      </c>
      <c r="S460" s="231">
        <v>0</v>
      </c>
      <c r="T460" s="232">
        <f>S460*H460</f>
        <v>0</v>
      </c>
      <c r="AR460" s="24" t="s">
        <v>160</v>
      </c>
      <c r="AT460" s="24" t="s">
        <v>156</v>
      </c>
      <c r="AU460" s="24" t="s">
        <v>85</v>
      </c>
      <c r="AY460" s="24" t="s">
        <v>154</v>
      </c>
      <c r="BE460" s="233">
        <f>IF(N460="základní",J460,0)</f>
        <v>0</v>
      </c>
      <c r="BF460" s="233">
        <f>IF(N460="snížená",J460,0)</f>
        <v>0</v>
      </c>
      <c r="BG460" s="233">
        <f>IF(N460="zákl. přenesená",J460,0)</f>
        <v>0</v>
      </c>
      <c r="BH460" s="233">
        <f>IF(N460="sníž. přenesená",J460,0)</f>
        <v>0</v>
      </c>
      <c r="BI460" s="233">
        <f>IF(N460="nulová",J460,0)</f>
        <v>0</v>
      </c>
      <c r="BJ460" s="24" t="s">
        <v>38</v>
      </c>
      <c r="BK460" s="233">
        <f>ROUND(I460*H460,2)</f>
        <v>0</v>
      </c>
      <c r="BL460" s="24" t="s">
        <v>160</v>
      </c>
      <c r="BM460" s="24" t="s">
        <v>483</v>
      </c>
    </row>
    <row r="461" s="11" customFormat="1">
      <c r="B461" s="234"/>
      <c r="C461" s="235"/>
      <c r="D461" s="236" t="s">
        <v>162</v>
      </c>
      <c r="E461" s="237" t="s">
        <v>21</v>
      </c>
      <c r="F461" s="238" t="s">
        <v>395</v>
      </c>
      <c r="G461" s="235"/>
      <c r="H461" s="237" t="s">
        <v>21</v>
      </c>
      <c r="I461" s="239"/>
      <c r="J461" s="235"/>
      <c r="K461" s="235"/>
      <c r="L461" s="240"/>
      <c r="M461" s="241"/>
      <c r="N461" s="242"/>
      <c r="O461" s="242"/>
      <c r="P461" s="242"/>
      <c r="Q461" s="242"/>
      <c r="R461" s="242"/>
      <c r="S461" s="242"/>
      <c r="T461" s="243"/>
      <c r="AT461" s="244" t="s">
        <v>162</v>
      </c>
      <c r="AU461" s="244" t="s">
        <v>85</v>
      </c>
      <c r="AV461" s="11" t="s">
        <v>38</v>
      </c>
      <c r="AW461" s="11" t="s">
        <v>36</v>
      </c>
      <c r="AX461" s="11" t="s">
        <v>76</v>
      </c>
      <c r="AY461" s="244" t="s">
        <v>154</v>
      </c>
    </row>
    <row r="462" s="12" customFormat="1">
      <c r="B462" s="245"/>
      <c r="C462" s="246"/>
      <c r="D462" s="236" t="s">
        <v>162</v>
      </c>
      <c r="E462" s="247" t="s">
        <v>21</v>
      </c>
      <c r="F462" s="248" t="s">
        <v>396</v>
      </c>
      <c r="G462" s="246"/>
      <c r="H462" s="249">
        <v>283.464</v>
      </c>
      <c r="I462" s="250"/>
      <c r="J462" s="246"/>
      <c r="K462" s="246"/>
      <c r="L462" s="251"/>
      <c r="M462" s="252"/>
      <c r="N462" s="253"/>
      <c r="O462" s="253"/>
      <c r="P462" s="253"/>
      <c r="Q462" s="253"/>
      <c r="R462" s="253"/>
      <c r="S462" s="253"/>
      <c r="T462" s="254"/>
      <c r="AT462" s="255" t="s">
        <v>162</v>
      </c>
      <c r="AU462" s="255" t="s">
        <v>85</v>
      </c>
      <c r="AV462" s="12" t="s">
        <v>85</v>
      </c>
      <c r="AW462" s="12" t="s">
        <v>36</v>
      </c>
      <c r="AX462" s="12" t="s">
        <v>76</v>
      </c>
      <c r="AY462" s="255" t="s">
        <v>154</v>
      </c>
    </row>
    <row r="463" s="11" customFormat="1">
      <c r="B463" s="234"/>
      <c r="C463" s="235"/>
      <c r="D463" s="236" t="s">
        <v>162</v>
      </c>
      <c r="E463" s="237" t="s">
        <v>21</v>
      </c>
      <c r="F463" s="238" t="s">
        <v>356</v>
      </c>
      <c r="G463" s="235"/>
      <c r="H463" s="237" t="s">
        <v>21</v>
      </c>
      <c r="I463" s="239"/>
      <c r="J463" s="235"/>
      <c r="K463" s="235"/>
      <c r="L463" s="240"/>
      <c r="M463" s="241"/>
      <c r="N463" s="242"/>
      <c r="O463" s="242"/>
      <c r="P463" s="242"/>
      <c r="Q463" s="242"/>
      <c r="R463" s="242"/>
      <c r="S463" s="242"/>
      <c r="T463" s="243"/>
      <c r="AT463" s="244" t="s">
        <v>162</v>
      </c>
      <c r="AU463" s="244" t="s">
        <v>85</v>
      </c>
      <c r="AV463" s="11" t="s">
        <v>38</v>
      </c>
      <c r="AW463" s="11" t="s">
        <v>36</v>
      </c>
      <c r="AX463" s="11" t="s">
        <v>76</v>
      </c>
      <c r="AY463" s="244" t="s">
        <v>154</v>
      </c>
    </row>
    <row r="464" s="12" customFormat="1">
      <c r="B464" s="245"/>
      <c r="C464" s="246"/>
      <c r="D464" s="236" t="s">
        <v>162</v>
      </c>
      <c r="E464" s="247" t="s">
        <v>21</v>
      </c>
      <c r="F464" s="248" t="s">
        <v>397</v>
      </c>
      <c r="G464" s="246"/>
      <c r="H464" s="249">
        <v>-0.35999999999999999</v>
      </c>
      <c r="I464" s="250"/>
      <c r="J464" s="246"/>
      <c r="K464" s="246"/>
      <c r="L464" s="251"/>
      <c r="M464" s="252"/>
      <c r="N464" s="253"/>
      <c r="O464" s="253"/>
      <c r="P464" s="253"/>
      <c r="Q464" s="253"/>
      <c r="R464" s="253"/>
      <c r="S464" s="253"/>
      <c r="T464" s="254"/>
      <c r="AT464" s="255" t="s">
        <v>162</v>
      </c>
      <c r="AU464" s="255" t="s">
        <v>85</v>
      </c>
      <c r="AV464" s="12" t="s">
        <v>85</v>
      </c>
      <c r="AW464" s="12" t="s">
        <v>36</v>
      </c>
      <c r="AX464" s="12" t="s">
        <v>76</v>
      </c>
      <c r="AY464" s="255" t="s">
        <v>154</v>
      </c>
    </row>
    <row r="465" s="12" customFormat="1">
      <c r="B465" s="245"/>
      <c r="C465" s="246"/>
      <c r="D465" s="236" t="s">
        <v>162</v>
      </c>
      <c r="E465" s="247" t="s">
        <v>21</v>
      </c>
      <c r="F465" s="248" t="s">
        <v>398</v>
      </c>
      <c r="G465" s="246"/>
      <c r="H465" s="249">
        <v>-0.27000000000000002</v>
      </c>
      <c r="I465" s="250"/>
      <c r="J465" s="246"/>
      <c r="K465" s="246"/>
      <c r="L465" s="251"/>
      <c r="M465" s="252"/>
      <c r="N465" s="253"/>
      <c r="O465" s="253"/>
      <c r="P465" s="253"/>
      <c r="Q465" s="253"/>
      <c r="R465" s="253"/>
      <c r="S465" s="253"/>
      <c r="T465" s="254"/>
      <c r="AT465" s="255" t="s">
        <v>162</v>
      </c>
      <c r="AU465" s="255" t="s">
        <v>85</v>
      </c>
      <c r="AV465" s="12" t="s">
        <v>85</v>
      </c>
      <c r="AW465" s="12" t="s">
        <v>36</v>
      </c>
      <c r="AX465" s="12" t="s">
        <v>76</v>
      </c>
      <c r="AY465" s="255" t="s">
        <v>154</v>
      </c>
    </row>
    <row r="466" s="12" customFormat="1">
      <c r="B466" s="245"/>
      <c r="C466" s="246"/>
      <c r="D466" s="236" t="s">
        <v>162</v>
      </c>
      <c r="E466" s="247" t="s">
        <v>21</v>
      </c>
      <c r="F466" s="248" t="s">
        <v>399</v>
      </c>
      <c r="G466" s="246"/>
      <c r="H466" s="249">
        <v>-4.9299999999999997</v>
      </c>
      <c r="I466" s="250"/>
      <c r="J466" s="246"/>
      <c r="K466" s="246"/>
      <c r="L466" s="251"/>
      <c r="M466" s="252"/>
      <c r="N466" s="253"/>
      <c r="O466" s="253"/>
      <c r="P466" s="253"/>
      <c r="Q466" s="253"/>
      <c r="R466" s="253"/>
      <c r="S466" s="253"/>
      <c r="T466" s="254"/>
      <c r="AT466" s="255" t="s">
        <v>162</v>
      </c>
      <c r="AU466" s="255" t="s">
        <v>85</v>
      </c>
      <c r="AV466" s="12" t="s">
        <v>85</v>
      </c>
      <c r="AW466" s="12" t="s">
        <v>36</v>
      </c>
      <c r="AX466" s="12" t="s">
        <v>76</v>
      </c>
      <c r="AY466" s="255" t="s">
        <v>154</v>
      </c>
    </row>
    <row r="467" s="12" customFormat="1">
      <c r="B467" s="245"/>
      <c r="C467" s="246"/>
      <c r="D467" s="236" t="s">
        <v>162</v>
      </c>
      <c r="E467" s="247" t="s">
        <v>21</v>
      </c>
      <c r="F467" s="248" t="s">
        <v>400</v>
      </c>
      <c r="G467" s="246"/>
      <c r="H467" s="249">
        <v>-6.0449999999999999</v>
      </c>
      <c r="I467" s="250"/>
      <c r="J467" s="246"/>
      <c r="K467" s="246"/>
      <c r="L467" s="251"/>
      <c r="M467" s="252"/>
      <c r="N467" s="253"/>
      <c r="O467" s="253"/>
      <c r="P467" s="253"/>
      <c r="Q467" s="253"/>
      <c r="R467" s="253"/>
      <c r="S467" s="253"/>
      <c r="T467" s="254"/>
      <c r="AT467" s="255" t="s">
        <v>162</v>
      </c>
      <c r="AU467" s="255" t="s">
        <v>85</v>
      </c>
      <c r="AV467" s="12" t="s">
        <v>85</v>
      </c>
      <c r="AW467" s="12" t="s">
        <v>36</v>
      </c>
      <c r="AX467" s="12" t="s">
        <v>76</v>
      </c>
      <c r="AY467" s="255" t="s">
        <v>154</v>
      </c>
    </row>
    <row r="468" s="12" customFormat="1">
      <c r="B468" s="245"/>
      <c r="C468" s="246"/>
      <c r="D468" s="236" t="s">
        <v>162</v>
      </c>
      <c r="E468" s="247" t="s">
        <v>21</v>
      </c>
      <c r="F468" s="248" t="s">
        <v>401</v>
      </c>
      <c r="G468" s="246"/>
      <c r="H468" s="249">
        <v>-4.4199999999999999</v>
      </c>
      <c r="I468" s="250"/>
      <c r="J468" s="246"/>
      <c r="K468" s="246"/>
      <c r="L468" s="251"/>
      <c r="M468" s="252"/>
      <c r="N468" s="253"/>
      <c r="O468" s="253"/>
      <c r="P468" s="253"/>
      <c r="Q468" s="253"/>
      <c r="R468" s="253"/>
      <c r="S468" s="253"/>
      <c r="T468" s="254"/>
      <c r="AT468" s="255" t="s">
        <v>162</v>
      </c>
      <c r="AU468" s="255" t="s">
        <v>85</v>
      </c>
      <c r="AV468" s="12" t="s">
        <v>85</v>
      </c>
      <c r="AW468" s="12" t="s">
        <v>36</v>
      </c>
      <c r="AX468" s="12" t="s">
        <v>76</v>
      </c>
      <c r="AY468" s="255" t="s">
        <v>154</v>
      </c>
    </row>
    <row r="469" s="12" customFormat="1">
      <c r="B469" s="245"/>
      <c r="C469" s="246"/>
      <c r="D469" s="236" t="s">
        <v>162</v>
      </c>
      <c r="E469" s="247" t="s">
        <v>21</v>
      </c>
      <c r="F469" s="248" t="s">
        <v>402</v>
      </c>
      <c r="G469" s="246"/>
      <c r="H469" s="249">
        <v>-1.161</v>
      </c>
      <c r="I469" s="250"/>
      <c r="J469" s="246"/>
      <c r="K469" s="246"/>
      <c r="L469" s="251"/>
      <c r="M469" s="252"/>
      <c r="N469" s="253"/>
      <c r="O469" s="253"/>
      <c r="P469" s="253"/>
      <c r="Q469" s="253"/>
      <c r="R469" s="253"/>
      <c r="S469" s="253"/>
      <c r="T469" s="254"/>
      <c r="AT469" s="255" t="s">
        <v>162</v>
      </c>
      <c r="AU469" s="255" t="s">
        <v>85</v>
      </c>
      <c r="AV469" s="12" t="s">
        <v>85</v>
      </c>
      <c r="AW469" s="12" t="s">
        <v>36</v>
      </c>
      <c r="AX469" s="12" t="s">
        <v>76</v>
      </c>
      <c r="AY469" s="255" t="s">
        <v>154</v>
      </c>
    </row>
    <row r="470" s="12" customFormat="1">
      <c r="B470" s="245"/>
      <c r="C470" s="246"/>
      <c r="D470" s="236" t="s">
        <v>162</v>
      </c>
      <c r="E470" s="247" t="s">
        <v>21</v>
      </c>
      <c r="F470" s="248" t="s">
        <v>403</v>
      </c>
      <c r="G470" s="246"/>
      <c r="H470" s="249">
        <v>-3.8959999999999999</v>
      </c>
      <c r="I470" s="250"/>
      <c r="J470" s="246"/>
      <c r="K470" s="246"/>
      <c r="L470" s="251"/>
      <c r="M470" s="252"/>
      <c r="N470" s="253"/>
      <c r="O470" s="253"/>
      <c r="P470" s="253"/>
      <c r="Q470" s="253"/>
      <c r="R470" s="253"/>
      <c r="S470" s="253"/>
      <c r="T470" s="254"/>
      <c r="AT470" s="255" t="s">
        <v>162</v>
      </c>
      <c r="AU470" s="255" t="s">
        <v>85</v>
      </c>
      <c r="AV470" s="12" t="s">
        <v>85</v>
      </c>
      <c r="AW470" s="12" t="s">
        <v>36</v>
      </c>
      <c r="AX470" s="12" t="s">
        <v>76</v>
      </c>
      <c r="AY470" s="255" t="s">
        <v>154</v>
      </c>
    </row>
    <row r="471" s="12" customFormat="1">
      <c r="B471" s="245"/>
      <c r="C471" s="246"/>
      <c r="D471" s="236" t="s">
        <v>162</v>
      </c>
      <c r="E471" s="247" t="s">
        <v>21</v>
      </c>
      <c r="F471" s="248" t="s">
        <v>404</v>
      </c>
      <c r="G471" s="246"/>
      <c r="H471" s="249">
        <v>-1.548</v>
      </c>
      <c r="I471" s="250"/>
      <c r="J471" s="246"/>
      <c r="K471" s="246"/>
      <c r="L471" s="251"/>
      <c r="M471" s="252"/>
      <c r="N471" s="253"/>
      <c r="O471" s="253"/>
      <c r="P471" s="253"/>
      <c r="Q471" s="253"/>
      <c r="R471" s="253"/>
      <c r="S471" s="253"/>
      <c r="T471" s="254"/>
      <c r="AT471" s="255" t="s">
        <v>162</v>
      </c>
      <c r="AU471" s="255" t="s">
        <v>85</v>
      </c>
      <c r="AV471" s="12" t="s">
        <v>85</v>
      </c>
      <c r="AW471" s="12" t="s">
        <v>36</v>
      </c>
      <c r="AX471" s="12" t="s">
        <v>76</v>
      </c>
      <c r="AY471" s="255" t="s">
        <v>154</v>
      </c>
    </row>
    <row r="472" s="12" customFormat="1">
      <c r="B472" s="245"/>
      <c r="C472" s="246"/>
      <c r="D472" s="236" t="s">
        <v>162</v>
      </c>
      <c r="E472" s="247" t="s">
        <v>21</v>
      </c>
      <c r="F472" s="248" t="s">
        <v>405</v>
      </c>
      <c r="G472" s="246"/>
      <c r="H472" s="249">
        <v>-7.5599999999999996</v>
      </c>
      <c r="I472" s="250"/>
      <c r="J472" s="246"/>
      <c r="K472" s="246"/>
      <c r="L472" s="251"/>
      <c r="M472" s="252"/>
      <c r="N472" s="253"/>
      <c r="O472" s="253"/>
      <c r="P472" s="253"/>
      <c r="Q472" s="253"/>
      <c r="R472" s="253"/>
      <c r="S472" s="253"/>
      <c r="T472" s="254"/>
      <c r="AT472" s="255" t="s">
        <v>162</v>
      </c>
      <c r="AU472" s="255" t="s">
        <v>85</v>
      </c>
      <c r="AV472" s="12" t="s">
        <v>85</v>
      </c>
      <c r="AW472" s="12" t="s">
        <v>36</v>
      </c>
      <c r="AX472" s="12" t="s">
        <v>76</v>
      </c>
      <c r="AY472" s="255" t="s">
        <v>154</v>
      </c>
    </row>
    <row r="473" s="11" customFormat="1">
      <c r="B473" s="234"/>
      <c r="C473" s="235"/>
      <c r="D473" s="236" t="s">
        <v>162</v>
      </c>
      <c r="E473" s="237" t="s">
        <v>21</v>
      </c>
      <c r="F473" s="238" t="s">
        <v>359</v>
      </c>
      <c r="G473" s="235"/>
      <c r="H473" s="237" t="s">
        <v>21</v>
      </c>
      <c r="I473" s="239"/>
      <c r="J473" s="235"/>
      <c r="K473" s="235"/>
      <c r="L473" s="240"/>
      <c r="M473" s="241"/>
      <c r="N473" s="242"/>
      <c r="O473" s="242"/>
      <c r="P473" s="242"/>
      <c r="Q473" s="242"/>
      <c r="R473" s="242"/>
      <c r="S473" s="242"/>
      <c r="T473" s="243"/>
      <c r="AT473" s="244" t="s">
        <v>162</v>
      </c>
      <c r="AU473" s="244" t="s">
        <v>85</v>
      </c>
      <c r="AV473" s="11" t="s">
        <v>38</v>
      </c>
      <c r="AW473" s="11" t="s">
        <v>36</v>
      </c>
      <c r="AX473" s="11" t="s">
        <v>76</v>
      </c>
      <c r="AY473" s="244" t="s">
        <v>154</v>
      </c>
    </row>
    <row r="474" s="12" customFormat="1">
      <c r="B474" s="245"/>
      <c r="C474" s="246"/>
      <c r="D474" s="236" t="s">
        <v>162</v>
      </c>
      <c r="E474" s="247" t="s">
        <v>21</v>
      </c>
      <c r="F474" s="248" t="s">
        <v>406</v>
      </c>
      <c r="G474" s="246"/>
      <c r="H474" s="249">
        <v>0.32300000000000001</v>
      </c>
      <c r="I474" s="250"/>
      <c r="J474" s="246"/>
      <c r="K474" s="246"/>
      <c r="L474" s="251"/>
      <c r="M474" s="252"/>
      <c r="N474" s="253"/>
      <c r="O474" s="253"/>
      <c r="P474" s="253"/>
      <c r="Q474" s="253"/>
      <c r="R474" s="253"/>
      <c r="S474" s="253"/>
      <c r="T474" s="254"/>
      <c r="AT474" s="255" t="s">
        <v>162</v>
      </c>
      <c r="AU474" s="255" t="s">
        <v>85</v>
      </c>
      <c r="AV474" s="12" t="s">
        <v>85</v>
      </c>
      <c r="AW474" s="12" t="s">
        <v>36</v>
      </c>
      <c r="AX474" s="12" t="s">
        <v>76</v>
      </c>
      <c r="AY474" s="255" t="s">
        <v>154</v>
      </c>
    </row>
    <row r="475" s="12" customFormat="1">
      <c r="B475" s="245"/>
      <c r="C475" s="246"/>
      <c r="D475" s="236" t="s">
        <v>162</v>
      </c>
      <c r="E475" s="247" t="s">
        <v>21</v>
      </c>
      <c r="F475" s="248" t="s">
        <v>407</v>
      </c>
      <c r="G475" s="246"/>
      <c r="H475" s="249">
        <v>0.16500000000000001</v>
      </c>
      <c r="I475" s="250"/>
      <c r="J475" s="246"/>
      <c r="K475" s="246"/>
      <c r="L475" s="251"/>
      <c r="M475" s="252"/>
      <c r="N475" s="253"/>
      <c r="O475" s="253"/>
      <c r="P475" s="253"/>
      <c r="Q475" s="253"/>
      <c r="R475" s="253"/>
      <c r="S475" s="253"/>
      <c r="T475" s="254"/>
      <c r="AT475" s="255" t="s">
        <v>162</v>
      </c>
      <c r="AU475" s="255" t="s">
        <v>85</v>
      </c>
      <c r="AV475" s="12" t="s">
        <v>85</v>
      </c>
      <c r="AW475" s="12" t="s">
        <v>36</v>
      </c>
      <c r="AX475" s="12" t="s">
        <v>76</v>
      </c>
      <c r="AY475" s="255" t="s">
        <v>154</v>
      </c>
    </row>
    <row r="476" s="12" customFormat="1">
      <c r="B476" s="245"/>
      <c r="C476" s="246"/>
      <c r="D476" s="236" t="s">
        <v>162</v>
      </c>
      <c r="E476" s="247" t="s">
        <v>21</v>
      </c>
      <c r="F476" s="248" t="s">
        <v>408</v>
      </c>
      <c r="G476" s="246"/>
      <c r="H476" s="249">
        <v>1.6499999999999999</v>
      </c>
      <c r="I476" s="250"/>
      <c r="J476" s="246"/>
      <c r="K476" s="246"/>
      <c r="L476" s="251"/>
      <c r="M476" s="252"/>
      <c r="N476" s="253"/>
      <c r="O476" s="253"/>
      <c r="P476" s="253"/>
      <c r="Q476" s="253"/>
      <c r="R476" s="253"/>
      <c r="S476" s="253"/>
      <c r="T476" s="254"/>
      <c r="AT476" s="255" t="s">
        <v>162</v>
      </c>
      <c r="AU476" s="255" t="s">
        <v>85</v>
      </c>
      <c r="AV476" s="12" t="s">
        <v>85</v>
      </c>
      <c r="AW476" s="12" t="s">
        <v>36</v>
      </c>
      <c r="AX476" s="12" t="s">
        <v>76</v>
      </c>
      <c r="AY476" s="255" t="s">
        <v>154</v>
      </c>
    </row>
    <row r="477" s="12" customFormat="1">
      <c r="B477" s="245"/>
      <c r="C477" s="246"/>
      <c r="D477" s="236" t="s">
        <v>162</v>
      </c>
      <c r="E477" s="247" t="s">
        <v>21</v>
      </c>
      <c r="F477" s="248" t="s">
        <v>409</v>
      </c>
      <c r="G477" s="246"/>
      <c r="H477" s="249">
        <v>1.3700000000000001</v>
      </c>
      <c r="I477" s="250"/>
      <c r="J477" s="246"/>
      <c r="K477" s="246"/>
      <c r="L477" s="251"/>
      <c r="M477" s="252"/>
      <c r="N477" s="253"/>
      <c r="O477" s="253"/>
      <c r="P477" s="253"/>
      <c r="Q477" s="253"/>
      <c r="R477" s="253"/>
      <c r="S477" s="253"/>
      <c r="T477" s="254"/>
      <c r="AT477" s="255" t="s">
        <v>162</v>
      </c>
      <c r="AU477" s="255" t="s">
        <v>85</v>
      </c>
      <c r="AV477" s="12" t="s">
        <v>85</v>
      </c>
      <c r="AW477" s="12" t="s">
        <v>36</v>
      </c>
      <c r="AX477" s="12" t="s">
        <v>76</v>
      </c>
      <c r="AY477" s="255" t="s">
        <v>154</v>
      </c>
    </row>
    <row r="478" s="12" customFormat="1">
      <c r="B478" s="245"/>
      <c r="C478" s="246"/>
      <c r="D478" s="236" t="s">
        <v>162</v>
      </c>
      <c r="E478" s="247" t="s">
        <v>21</v>
      </c>
      <c r="F478" s="248" t="s">
        <v>410</v>
      </c>
      <c r="G478" s="246"/>
      <c r="H478" s="249">
        <v>1.518</v>
      </c>
      <c r="I478" s="250"/>
      <c r="J478" s="246"/>
      <c r="K478" s="246"/>
      <c r="L478" s="251"/>
      <c r="M478" s="252"/>
      <c r="N478" s="253"/>
      <c r="O478" s="253"/>
      <c r="P478" s="253"/>
      <c r="Q478" s="253"/>
      <c r="R478" s="253"/>
      <c r="S478" s="253"/>
      <c r="T478" s="254"/>
      <c r="AT478" s="255" t="s">
        <v>162</v>
      </c>
      <c r="AU478" s="255" t="s">
        <v>85</v>
      </c>
      <c r="AV478" s="12" t="s">
        <v>85</v>
      </c>
      <c r="AW478" s="12" t="s">
        <v>36</v>
      </c>
      <c r="AX478" s="12" t="s">
        <v>76</v>
      </c>
      <c r="AY478" s="255" t="s">
        <v>154</v>
      </c>
    </row>
    <row r="479" s="12" customFormat="1">
      <c r="B479" s="245"/>
      <c r="C479" s="246"/>
      <c r="D479" s="236" t="s">
        <v>162</v>
      </c>
      <c r="E479" s="247" t="s">
        <v>21</v>
      </c>
      <c r="F479" s="248" t="s">
        <v>411</v>
      </c>
      <c r="G479" s="246"/>
      <c r="H479" s="249">
        <v>0.38300000000000001</v>
      </c>
      <c r="I479" s="250"/>
      <c r="J479" s="246"/>
      <c r="K479" s="246"/>
      <c r="L479" s="251"/>
      <c r="M479" s="252"/>
      <c r="N479" s="253"/>
      <c r="O479" s="253"/>
      <c r="P479" s="253"/>
      <c r="Q479" s="253"/>
      <c r="R479" s="253"/>
      <c r="S479" s="253"/>
      <c r="T479" s="254"/>
      <c r="AT479" s="255" t="s">
        <v>162</v>
      </c>
      <c r="AU479" s="255" t="s">
        <v>85</v>
      </c>
      <c r="AV479" s="12" t="s">
        <v>85</v>
      </c>
      <c r="AW479" s="12" t="s">
        <v>36</v>
      </c>
      <c r="AX479" s="12" t="s">
        <v>76</v>
      </c>
      <c r="AY479" s="255" t="s">
        <v>154</v>
      </c>
    </row>
    <row r="480" s="12" customFormat="1">
      <c r="B480" s="245"/>
      <c r="C480" s="246"/>
      <c r="D480" s="236" t="s">
        <v>162</v>
      </c>
      <c r="E480" s="247" t="s">
        <v>21</v>
      </c>
      <c r="F480" s="248" t="s">
        <v>412</v>
      </c>
      <c r="G480" s="246"/>
      <c r="H480" s="249">
        <v>0.90000000000000002</v>
      </c>
      <c r="I480" s="250"/>
      <c r="J480" s="246"/>
      <c r="K480" s="246"/>
      <c r="L480" s="251"/>
      <c r="M480" s="252"/>
      <c r="N480" s="253"/>
      <c r="O480" s="253"/>
      <c r="P480" s="253"/>
      <c r="Q480" s="253"/>
      <c r="R480" s="253"/>
      <c r="S480" s="253"/>
      <c r="T480" s="254"/>
      <c r="AT480" s="255" t="s">
        <v>162</v>
      </c>
      <c r="AU480" s="255" t="s">
        <v>85</v>
      </c>
      <c r="AV480" s="12" t="s">
        <v>85</v>
      </c>
      <c r="AW480" s="12" t="s">
        <v>36</v>
      </c>
      <c r="AX480" s="12" t="s">
        <v>76</v>
      </c>
      <c r="AY480" s="255" t="s">
        <v>154</v>
      </c>
    </row>
    <row r="481" s="12" customFormat="1">
      <c r="B481" s="245"/>
      <c r="C481" s="246"/>
      <c r="D481" s="236" t="s">
        <v>162</v>
      </c>
      <c r="E481" s="247" t="s">
        <v>21</v>
      </c>
      <c r="F481" s="248" t="s">
        <v>413</v>
      </c>
      <c r="G481" s="246"/>
      <c r="H481" s="249">
        <v>0.52100000000000002</v>
      </c>
      <c r="I481" s="250"/>
      <c r="J481" s="246"/>
      <c r="K481" s="246"/>
      <c r="L481" s="251"/>
      <c r="M481" s="252"/>
      <c r="N481" s="253"/>
      <c r="O481" s="253"/>
      <c r="P481" s="253"/>
      <c r="Q481" s="253"/>
      <c r="R481" s="253"/>
      <c r="S481" s="253"/>
      <c r="T481" s="254"/>
      <c r="AT481" s="255" t="s">
        <v>162</v>
      </c>
      <c r="AU481" s="255" t="s">
        <v>85</v>
      </c>
      <c r="AV481" s="12" t="s">
        <v>85</v>
      </c>
      <c r="AW481" s="12" t="s">
        <v>36</v>
      </c>
      <c r="AX481" s="12" t="s">
        <v>76</v>
      </c>
      <c r="AY481" s="255" t="s">
        <v>154</v>
      </c>
    </row>
    <row r="482" s="12" customFormat="1">
      <c r="B482" s="245"/>
      <c r="C482" s="246"/>
      <c r="D482" s="236" t="s">
        <v>162</v>
      </c>
      <c r="E482" s="247" t="s">
        <v>21</v>
      </c>
      <c r="F482" s="248" t="s">
        <v>414</v>
      </c>
      <c r="G482" s="246"/>
      <c r="H482" s="249">
        <v>1.782</v>
      </c>
      <c r="I482" s="250"/>
      <c r="J482" s="246"/>
      <c r="K482" s="246"/>
      <c r="L482" s="251"/>
      <c r="M482" s="252"/>
      <c r="N482" s="253"/>
      <c r="O482" s="253"/>
      <c r="P482" s="253"/>
      <c r="Q482" s="253"/>
      <c r="R482" s="253"/>
      <c r="S482" s="253"/>
      <c r="T482" s="254"/>
      <c r="AT482" s="255" t="s">
        <v>162</v>
      </c>
      <c r="AU482" s="255" t="s">
        <v>85</v>
      </c>
      <c r="AV482" s="12" t="s">
        <v>85</v>
      </c>
      <c r="AW482" s="12" t="s">
        <v>36</v>
      </c>
      <c r="AX482" s="12" t="s">
        <v>76</v>
      </c>
      <c r="AY482" s="255" t="s">
        <v>154</v>
      </c>
    </row>
    <row r="483" s="14" customFormat="1">
      <c r="B483" s="267"/>
      <c r="C483" s="268"/>
      <c r="D483" s="236" t="s">
        <v>162</v>
      </c>
      <c r="E483" s="269" t="s">
        <v>21</v>
      </c>
      <c r="F483" s="270" t="s">
        <v>484</v>
      </c>
      <c r="G483" s="268"/>
      <c r="H483" s="271">
        <v>261.88600000000002</v>
      </c>
      <c r="I483" s="272"/>
      <c r="J483" s="268"/>
      <c r="K483" s="268"/>
      <c r="L483" s="273"/>
      <c r="M483" s="274"/>
      <c r="N483" s="275"/>
      <c r="O483" s="275"/>
      <c r="P483" s="275"/>
      <c r="Q483" s="275"/>
      <c r="R483" s="275"/>
      <c r="S483" s="275"/>
      <c r="T483" s="276"/>
      <c r="AT483" s="277" t="s">
        <v>162</v>
      </c>
      <c r="AU483" s="277" t="s">
        <v>85</v>
      </c>
      <c r="AV483" s="14" t="s">
        <v>170</v>
      </c>
      <c r="AW483" s="14" t="s">
        <v>36</v>
      </c>
      <c r="AX483" s="14" t="s">
        <v>76</v>
      </c>
      <c r="AY483" s="277" t="s">
        <v>154</v>
      </c>
    </row>
    <row r="484" s="13" customFormat="1">
      <c r="B484" s="256"/>
      <c r="C484" s="257"/>
      <c r="D484" s="236" t="s">
        <v>162</v>
      </c>
      <c r="E484" s="258" t="s">
        <v>21</v>
      </c>
      <c r="F484" s="259" t="s">
        <v>166</v>
      </c>
      <c r="G484" s="257"/>
      <c r="H484" s="260">
        <v>261.88600000000002</v>
      </c>
      <c r="I484" s="261"/>
      <c r="J484" s="257"/>
      <c r="K484" s="257"/>
      <c r="L484" s="262"/>
      <c r="M484" s="263"/>
      <c r="N484" s="264"/>
      <c r="O484" s="264"/>
      <c r="P484" s="264"/>
      <c r="Q484" s="264"/>
      <c r="R484" s="264"/>
      <c r="S484" s="264"/>
      <c r="T484" s="265"/>
      <c r="AT484" s="266" t="s">
        <v>162</v>
      </c>
      <c r="AU484" s="266" t="s">
        <v>85</v>
      </c>
      <c r="AV484" s="13" t="s">
        <v>160</v>
      </c>
      <c r="AW484" s="13" t="s">
        <v>36</v>
      </c>
      <c r="AX484" s="13" t="s">
        <v>38</v>
      </c>
      <c r="AY484" s="266" t="s">
        <v>154</v>
      </c>
    </row>
    <row r="485" s="1" customFormat="1" ht="25.5" customHeight="1">
      <c r="B485" s="47"/>
      <c r="C485" s="222" t="s">
        <v>485</v>
      </c>
      <c r="D485" s="222" t="s">
        <v>156</v>
      </c>
      <c r="E485" s="223" t="s">
        <v>486</v>
      </c>
      <c r="F485" s="224" t="s">
        <v>487</v>
      </c>
      <c r="G485" s="225" t="s">
        <v>159</v>
      </c>
      <c r="H485" s="226">
        <v>261.88600000000002</v>
      </c>
      <c r="I485" s="227"/>
      <c r="J485" s="228">
        <f>ROUND(I485*H485,2)</f>
        <v>0</v>
      </c>
      <c r="K485" s="224" t="s">
        <v>21</v>
      </c>
      <c r="L485" s="73"/>
      <c r="M485" s="229" t="s">
        <v>21</v>
      </c>
      <c r="N485" s="230" t="s">
        <v>47</v>
      </c>
      <c r="O485" s="48"/>
      <c r="P485" s="231">
        <f>O485*H485</f>
        <v>0</v>
      </c>
      <c r="Q485" s="231">
        <v>0.0079000000000000008</v>
      </c>
      <c r="R485" s="231">
        <f>Q485*H485</f>
        <v>2.0688994000000003</v>
      </c>
      <c r="S485" s="231">
        <v>0</v>
      </c>
      <c r="T485" s="232">
        <f>S485*H485</f>
        <v>0</v>
      </c>
      <c r="AR485" s="24" t="s">
        <v>160</v>
      </c>
      <c r="AT485" s="24" t="s">
        <v>156</v>
      </c>
      <c r="AU485" s="24" t="s">
        <v>85</v>
      </c>
      <c r="AY485" s="24" t="s">
        <v>154</v>
      </c>
      <c r="BE485" s="233">
        <f>IF(N485="základní",J485,0)</f>
        <v>0</v>
      </c>
      <c r="BF485" s="233">
        <f>IF(N485="snížená",J485,0)</f>
        <v>0</v>
      </c>
      <c r="BG485" s="233">
        <f>IF(N485="zákl. přenesená",J485,0)</f>
        <v>0</v>
      </c>
      <c r="BH485" s="233">
        <f>IF(N485="sníž. přenesená",J485,0)</f>
        <v>0</v>
      </c>
      <c r="BI485" s="233">
        <f>IF(N485="nulová",J485,0)</f>
        <v>0</v>
      </c>
      <c r="BJ485" s="24" t="s">
        <v>38</v>
      </c>
      <c r="BK485" s="233">
        <f>ROUND(I485*H485,2)</f>
        <v>0</v>
      </c>
      <c r="BL485" s="24" t="s">
        <v>160</v>
      </c>
      <c r="BM485" s="24" t="s">
        <v>488</v>
      </c>
    </row>
    <row r="486" s="1" customFormat="1" ht="25.5" customHeight="1">
      <c r="B486" s="47"/>
      <c r="C486" s="222" t="s">
        <v>489</v>
      </c>
      <c r="D486" s="222" t="s">
        <v>156</v>
      </c>
      <c r="E486" s="223" t="s">
        <v>490</v>
      </c>
      <c r="F486" s="224" t="s">
        <v>491</v>
      </c>
      <c r="G486" s="225" t="s">
        <v>159</v>
      </c>
      <c r="H486" s="226">
        <v>19.465</v>
      </c>
      <c r="I486" s="227"/>
      <c r="J486" s="228">
        <f>ROUND(I486*H486,2)</f>
        <v>0</v>
      </c>
      <c r="K486" s="224" t="s">
        <v>21</v>
      </c>
      <c r="L486" s="73"/>
      <c r="M486" s="229" t="s">
        <v>21</v>
      </c>
      <c r="N486" s="230" t="s">
        <v>47</v>
      </c>
      <c r="O486" s="48"/>
      <c r="P486" s="231">
        <f>O486*H486</f>
        <v>0</v>
      </c>
      <c r="Q486" s="231">
        <v>0.0047800000000000004</v>
      </c>
      <c r="R486" s="231">
        <f>Q486*H486</f>
        <v>0.093042700000000006</v>
      </c>
      <c r="S486" s="231">
        <v>0</v>
      </c>
      <c r="T486" s="232">
        <f>S486*H486</f>
        <v>0</v>
      </c>
      <c r="AR486" s="24" t="s">
        <v>160</v>
      </c>
      <c r="AT486" s="24" t="s">
        <v>156</v>
      </c>
      <c r="AU486" s="24" t="s">
        <v>85</v>
      </c>
      <c r="AY486" s="24" t="s">
        <v>154</v>
      </c>
      <c r="BE486" s="233">
        <f>IF(N486="základní",J486,0)</f>
        <v>0</v>
      </c>
      <c r="BF486" s="233">
        <f>IF(N486="snížená",J486,0)</f>
        <v>0</v>
      </c>
      <c r="BG486" s="233">
        <f>IF(N486="zákl. přenesená",J486,0)</f>
        <v>0</v>
      </c>
      <c r="BH486" s="233">
        <f>IF(N486="sníž. přenesená",J486,0)</f>
        <v>0</v>
      </c>
      <c r="BI486" s="233">
        <f>IF(N486="nulová",J486,0)</f>
        <v>0</v>
      </c>
      <c r="BJ486" s="24" t="s">
        <v>38</v>
      </c>
      <c r="BK486" s="233">
        <f>ROUND(I486*H486,2)</f>
        <v>0</v>
      </c>
      <c r="BL486" s="24" t="s">
        <v>160</v>
      </c>
      <c r="BM486" s="24" t="s">
        <v>492</v>
      </c>
    </row>
    <row r="487" s="11" customFormat="1">
      <c r="B487" s="234"/>
      <c r="C487" s="235"/>
      <c r="D487" s="236" t="s">
        <v>162</v>
      </c>
      <c r="E487" s="237" t="s">
        <v>21</v>
      </c>
      <c r="F487" s="238" t="s">
        <v>197</v>
      </c>
      <c r="G487" s="235"/>
      <c r="H487" s="237" t="s">
        <v>21</v>
      </c>
      <c r="I487" s="239"/>
      <c r="J487" s="235"/>
      <c r="K487" s="235"/>
      <c r="L487" s="240"/>
      <c r="M487" s="241"/>
      <c r="N487" s="242"/>
      <c r="O487" s="242"/>
      <c r="P487" s="242"/>
      <c r="Q487" s="242"/>
      <c r="R487" s="242"/>
      <c r="S487" s="242"/>
      <c r="T487" s="243"/>
      <c r="AT487" s="244" t="s">
        <v>162</v>
      </c>
      <c r="AU487" s="244" t="s">
        <v>85</v>
      </c>
      <c r="AV487" s="11" t="s">
        <v>38</v>
      </c>
      <c r="AW487" s="11" t="s">
        <v>36</v>
      </c>
      <c r="AX487" s="11" t="s">
        <v>76</v>
      </c>
      <c r="AY487" s="244" t="s">
        <v>154</v>
      </c>
    </row>
    <row r="488" s="11" customFormat="1">
      <c r="B488" s="234"/>
      <c r="C488" s="235"/>
      <c r="D488" s="236" t="s">
        <v>162</v>
      </c>
      <c r="E488" s="237" t="s">
        <v>21</v>
      </c>
      <c r="F488" s="238" t="s">
        <v>304</v>
      </c>
      <c r="G488" s="235"/>
      <c r="H488" s="237" t="s">
        <v>21</v>
      </c>
      <c r="I488" s="239"/>
      <c r="J488" s="235"/>
      <c r="K488" s="235"/>
      <c r="L488" s="240"/>
      <c r="M488" s="241"/>
      <c r="N488" s="242"/>
      <c r="O488" s="242"/>
      <c r="P488" s="242"/>
      <c r="Q488" s="242"/>
      <c r="R488" s="242"/>
      <c r="S488" s="242"/>
      <c r="T488" s="243"/>
      <c r="AT488" s="244" t="s">
        <v>162</v>
      </c>
      <c r="AU488" s="244" t="s">
        <v>85</v>
      </c>
      <c r="AV488" s="11" t="s">
        <v>38</v>
      </c>
      <c r="AW488" s="11" t="s">
        <v>36</v>
      </c>
      <c r="AX488" s="11" t="s">
        <v>76</v>
      </c>
      <c r="AY488" s="244" t="s">
        <v>154</v>
      </c>
    </row>
    <row r="489" s="12" customFormat="1">
      <c r="B489" s="245"/>
      <c r="C489" s="246"/>
      <c r="D489" s="236" t="s">
        <v>162</v>
      </c>
      <c r="E489" s="247" t="s">
        <v>21</v>
      </c>
      <c r="F489" s="248" t="s">
        <v>419</v>
      </c>
      <c r="G489" s="246"/>
      <c r="H489" s="249">
        <v>18.355</v>
      </c>
      <c r="I489" s="250"/>
      <c r="J489" s="246"/>
      <c r="K489" s="246"/>
      <c r="L489" s="251"/>
      <c r="M489" s="252"/>
      <c r="N489" s="253"/>
      <c r="O489" s="253"/>
      <c r="P489" s="253"/>
      <c r="Q489" s="253"/>
      <c r="R489" s="253"/>
      <c r="S489" s="253"/>
      <c r="T489" s="254"/>
      <c r="AT489" s="255" t="s">
        <v>162</v>
      </c>
      <c r="AU489" s="255" t="s">
        <v>85</v>
      </c>
      <c r="AV489" s="12" t="s">
        <v>85</v>
      </c>
      <c r="AW489" s="12" t="s">
        <v>36</v>
      </c>
      <c r="AX489" s="12" t="s">
        <v>76</v>
      </c>
      <c r="AY489" s="255" t="s">
        <v>154</v>
      </c>
    </row>
    <row r="490" s="12" customFormat="1">
      <c r="B490" s="245"/>
      <c r="C490" s="246"/>
      <c r="D490" s="236" t="s">
        <v>162</v>
      </c>
      <c r="E490" s="247" t="s">
        <v>21</v>
      </c>
      <c r="F490" s="248" t="s">
        <v>420</v>
      </c>
      <c r="G490" s="246"/>
      <c r="H490" s="249">
        <v>2.323</v>
      </c>
      <c r="I490" s="250"/>
      <c r="J490" s="246"/>
      <c r="K490" s="246"/>
      <c r="L490" s="251"/>
      <c r="M490" s="252"/>
      <c r="N490" s="253"/>
      <c r="O490" s="253"/>
      <c r="P490" s="253"/>
      <c r="Q490" s="253"/>
      <c r="R490" s="253"/>
      <c r="S490" s="253"/>
      <c r="T490" s="254"/>
      <c r="AT490" s="255" t="s">
        <v>162</v>
      </c>
      <c r="AU490" s="255" t="s">
        <v>85</v>
      </c>
      <c r="AV490" s="12" t="s">
        <v>85</v>
      </c>
      <c r="AW490" s="12" t="s">
        <v>36</v>
      </c>
      <c r="AX490" s="12" t="s">
        <v>76</v>
      </c>
      <c r="AY490" s="255" t="s">
        <v>154</v>
      </c>
    </row>
    <row r="491" s="11" customFormat="1">
      <c r="B491" s="234"/>
      <c r="C491" s="235"/>
      <c r="D491" s="236" t="s">
        <v>162</v>
      </c>
      <c r="E491" s="237" t="s">
        <v>21</v>
      </c>
      <c r="F491" s="238" t="s">
        <v>356</v>
      </c>
      <c r="G491" s="235"/>
      <c r="H491" s="237" t="s">
        <v>21</v>
      </c>
      <c r="I491" s="239"/>
      <c r="J491" s="235"/>
      <c r="K491" s="235"/>
      <c r="L491" s="240"/>
      <c r="M491" s="241"/>
      <c r="N491" s="242"/>
      <c r="O491" s="242"/>
      <c r="P491" s="242"/>
      <c r="Q491" s="242"/>
      <c r="R491" s="242"/>
      <c r="S491" s="242"/>
      <c r="T491" s="243"/>
      <c r="AT491" s="244" t="s">
        <v>162</v>
      </c>
      <c r="AU491" s="244" t="s">
        <v>85</v>
      </c>
      <c r="AV491" s="11" t="s">
        <v>38</v>
      </c>
      <c r="AW491" s="11" t="s">
        <v>36</v>
      </c>
      <c r="AX491" s="11" t="s">
        <v>76</v>
      </c>
      <c r="AY491" s="244" t="s">
        <v>154</v>
      </c>
    </row>
    <row r="492" s="12" customFormat="1">
      <c r="B492" s="245"/>
      <c r="C492" s="246"/>
      <c r="D492" s="236" t="s">
        <v>162</v>
      </c>
      <c r="E492" s="247" t="s">
        <v>21</v>
      </c>
      <c r="F492" s="248" t="s">
        <v>357</v>
      </c>
      <c r="G492" s="246"/>
      <c r="H492" s="249">
        <v>-1.53</v>
      </c>
      <c r="I492" s="250"/>
      <c r="J492" s="246"/>
      <c r="K492" s="246"/>
      <c r="L492" s="251"/>
      <c r="M492" s="252"/>
      <c r="N492" s="253"/>
      <c r="O492" s="253"/>
      <c r="P492" s="253"/>
      <c r="Q492" s="253"/>
      <c r="R492" s="253"/>
      <c r="S492" s="253"/>
      <c r="T492" s="254"/>
      <c r="AT492" s="255" t="s">
        <v>162</v>
      </c>
      <c r="AU492" s="255" t="s">
        <v>85</v>
      </c>
      <c r="AV492" s="12" t="s">
        <v>85</v>
      </c>
      <c r="AW492" s="12" t="s">
        <v>36</v>
      </c>
      <c r="AX492" s="12" t="s">
        <v>76</v>
      </c>
      <c r="AY492" s="255" t="s">
        <v>154</v>
      </c>
    </row>
    <row r="493" s="12" customFormat="1">
      <c r="B493" s="245"/>
      <c r="C493" s="246"/>
      <c r="D493" s="236" t="s">
        <v>162</v>
      </c>
      <c r="E493" s="247" t="s">
        <v>21</v>
      </c>
      <c r="F493" s="248" t="s">
        <v>358</v>
      </c>
      <c r="G493" s="246"/>
      <c r="H493" s="249">
        <v>-0.27000000000000002</v>
      </c>
      <c r="I493" s="250"/>
      <c r="J493" s="246"/>
      <c r="K493" s="246"/>
      <c r="L493" s="251"/>
      <c r="M493" s="252"/>
      <c r="N493" s="253"/>
      <c r="O493" s="253"/>
      <c r="P493" s="253"/>
      <c r="Q493" s="253"/>
      <c r="R493" s="253"/>
      <c r="S493" s="253"/>
      <c r="T493" s="254"/>
      <c r="AT493" s="255" t="s">
        <v>162</v>
      </c>
      <c r="AU493" s="255" t="s">
        <v>85</v>
      </c>
      <c r="AV493" s="12" t="s">
        <v>85</v>
      </c>
      <c r="AW493" s="12" t="s">
        <v>36</v>
      </c>
      <c r="AX493" s="12" t="s">
        <v>76</v>
      </c>
      <c r="AY493" s="255" t="s">
        <v>154</v>
      </c>
    </row>
    <row r="494" s="11" customFormat="1">
      <c r="B494" s="234"/>
      <c r="C494" s="235"/>
      <c r="D494" s="236" t="s">
        <v>162</v>
      </c>
      <c r="E494" s="237" t="s">
        <v>21</v>
      </c>
      <c r="F494" s="238" t="s">
        <v>359</v>
      </c>
      <c r="G494" s="235"/>
      <c r="H494" s="237" t="s">
        <v>21</v>
      </c>
      <c r="I494" s="239"/>
      <c r="J494" s="235"/>
      <c r="K494" s="235"/>
      <c r="L494" s="240"/>
      <c r="M494" s="241"/>
      <c r="N494" s="242"/>
      <c r="O494" s="242"/>
      <c r="P494" s="242"/>
      <c r="Q494" s="242"/>
      <c r="R494" s="242"/>
      <c r="S494" s="242"/>
      <c r="T494" s="243"/>
      <c r="AT494" s="244" t="s">
        <v>162</v>
      </c>
      <c r="AU494" s="244" t="s">
        <v>85</v>
      </c>
      <c r="AV494" s="11" t="s">
        <v>38</v>
      </c>
      <c r="AW494" s="11" t="s">
        <v>36</v>
      </c>
      <c r="AX494" s="11" t="s">
        <v>76</v>
      </c>
      <c r="AY494" s="244" t="s">
        <v>154</v>
      </c>
    </row>
    <row r="495" s="12" customFormat="1">
      <c r="B495" s="245"/>
      <c r="C495" s="246"/>
      <c r="D495" s="236" t="s">
        <v>162</v>
      </c>
      <c r="E495" s="247" t="s">
        <v>21</v>
      </c>
      <c r="F495" s="248" t="s">
        <v>421</v>
      </c>
      <c r="G495" s="246"/>
      <c r="H495" s="249">
        <v>0.437</v>
      </c>
      <c r="I495" s="250"/>
      <c r="J495" s="246"/>
      <c r="K495" s="246"/>
      <c r="L495" s="251"/>
      <c r="M495" s="252"/>
      <c r="N495" s="253"/>
      <c r="O495" s="253"/>
      <c r="P495" s="253"/>
      <c r="Q495" s="253"/>
      <c r="R495" s="253"/>
      <c r="S495" s="253"/>
      <c r="T495" s="254"/>
      <c r="AT495" s="255" t="s">
        <v>162</v>
      </c>
      <c r="AU495" s="255" t="s">
        <v>85</v>
      </c>
      <c r="AV495" s="12" t="s">
        <v>85</v>
      </c>
      <c r="AW495" s="12" t="s">
        <v>36</v>
      </c>
      <c r="AX495" s="12" t="s">
        <v>76</v>
      </c>
      <c r="AY495" s="255" t="s">
        <v>154</v>
      </c>
    </row>
    <row r="496" s="12" customFormat="1">
      <c r="B496" s="245"/>
      <c r="C496" s="246"/>
      <c r="D496" s="236" t="s">
        <v>162</v>
      </c>
      <c r="E496" s="247" t="s">
        <v>21</v>
      </c>
      <c r="F496" s="248" t="s">
        <v>422</v>
      </c>
      <c r="G496" s="246"/>
      <c r="H496" s="249">
        <v>0.14999999999999999</v>
      </c>
      <c r="I496" s="250"/>
      <c r="J496" s="246"/>
      <c r="K496" s="246"/>
      <c r="L496" s="251"/>
      <c r="M496" s="252"/>
      <c r="N496" s="253"/>
      <c r="O496" s="253"/>
      <c r="P496" s="253"/>
      <c r="Q496" s="253"/>
      <c r="R496" s="253"/>
      <c r="S496" s="253"/>
      <c r="T496" s="254"/>
      <c r="AT496" s="255" t="s">
        <v>162</v>
      </c>
      <c r="AU496" s="255" t="s">
        <v>85</v>
      </c>
      <c r="AV496" s="12" t="s">
        <v>85</v>
      </c>
      <c r="AW496" s="12" t="s">
        <v>36</v>
      </c>
      <c r="AX496" s="12" t="s">
        <v>76</v>
      </c>
      <c r="AY496" s="255" t="s">
        <v>154</v>
      </c>
    </row>
    <row r="497" s="14" customFormat="1">
      <c r="B497" s="267"/>
      <c r="C497" s="268"/>
      <c r="D497" s="236" t="s">
        <v>162</v>
      </c>
      <c r="E497" s="269" t="s">
        <v>21</v>
      </c>
      <c r="F497" s="270" t="s">
        <v>306</v>
      </c>
      <c r="G497" s="268"/>
      <c r="H497" s="271">
        <v>19.465</v>
      </c>
      <c r="I497" s="272"/>
      <c r="J497" s="268"/>
      <c r="K497" s="268"/>
      <c r="L497" s="273"/>
      <c r="M497" s="274"/>
      <c r="N497" s="275"/>
      <c r="O497" s="275"/>
      <c r="P497" s="275"/>
      <c r="Q497" s="275"/>
      <c r="R497" s="275"/>
      <c r="S497" s="275"/>
      <c r="T497" s="276"/>
      <c r="AT497" s="277" t="s">
        <v>162</v>
      </c>
      <c r="AU497" s="277" t="s">
        <v>85</v>
      </c>
      <c r="AV497" s="14" t="s">
        <v>170</v>
      </c>
      <c r="AW497" s="14" t="s">
        <v>36</v>
      </c>
      <c r="AX497" s="14" t="s">
        <v>76</v>
      </c>
      <c r="AY497" s="277" t="s">
        <v>154</v>
      </c>
    </row>
    <row r="498" s="13" customFormat="1">
      <c r="B498" s="256"/>
      <c r="C498" s="257"/>
      <c r="D498" s="236" t="s">
        <v>162</v>
      </c>
      <c r="E498" s="258" t="s">
        <v>21</v>
      </c>
      <c r="F498" s="259" t="s">
        <v>166</v>
      </c>
      <c r="G498" s="257"/>
      <c r="H498" s="260">
        <v>19.465</v>
      </c>
      <c r="I498" s="261"/>
      <c r="J498" s="257"/>
      <c r="K498" s="257"/>
      <c r="L498" s="262"/>
      <c r="M498" s="263"/>
      <c r="N498" s="264"/>
      <c r="O498" s="264"/>
      <c r="P498" s="264"/>
      <c r="Q498" s="264"/>
      <c r="R498" s="264"/>
      <c r="S498" s="264"/>
      <c r="T498" s="265"/>
      <c r="AT498" s="266" t="s">
        <v>162</v>
      </c>
      <c r="AU498" s="266" t="s">
        <v>85</v>
      </c>
      <c r="AV498" s="13" t="s">
        <v>160</v>
      </c>
      <c r="AW498" s="13" t="s">
        <v>36</v>
      </c>
      <c r="AX498" s="13" t="s">
        <v>38</v>
      </c>
      <c r="AY498" s="266" t="s">
        <v>154</v>
      </c>
    </row>
    <row r="499" s="1" customFormat="1" ht="16.5" customHeight="1">
      <c r="B499" s="47"/>
      <c r="C499" s="222" t="s">
        <v>493</v>
      </c>
      <c r="D499" s="222" t="s">
        <v>156</v>
      </c>
      <c r="E499" s="223" t="s">
        <v>494</v>
      </c>
      <c r="F499" s="224" t="s">
        <v>495</v>
      </c>
      <c r="G499" s="225" t="s">
        <v>179</v>
      </c>
      <c r="H499" s="226">
        <v>17.170000000000002</v>
      </c>
      <c r="I499" s="227"/>
      <c r="J499" s="228">
        <f>ROUND(I499*H499,2)</f>
        <v>0</v>
      </c>
      <c r="K499" s="224" t="s">
        <v>21</v>
      </c>
      <c r="L499" s="73"/>
      <c r="M499" s="229" t="s">
        <v>21</v>
      </c>
      <c r="N499" s="230" t="s">
        <v>47</v>
      </c>
      <c r="O499" s="48"/>
      <c r="P499" s="231">
        <f>O499*H499</f>
        <v>0</v>
      </c>
      <c r="Q499" s="231">
        <v>0.010319999999999999</v>
      </c>
      <c r="R499" s="231">
        <f>Q499*H499</f>
        <v>0.1771944</v>
      </c>
      <c r="S499" s="231">
        <v>0</v>
      </c>
      <c r="T499" s="232">
        <f>S499*H499</f>
        <v>0</v>
      </c>
      <c r="AR499" s="24" t="s">
        <v>160</v>
      </c>
      <c r="AT499" s="24" t="s">
        <v>156</v>
      </c>
      <c r="AU499" s="24" t="s">
        <v>85</v>
      </c>
      <c r="AY499" s="24" t="s">
        <v>154</v>
      </c>
      <c r="BE499" s="233">
        <f>IF(N499="základní",J499,0)</f>
        <v>0</v>
      </c>
      <c r="BF499" s="233">
        <f>IF(N499="snížená",J499,0)</f>
        <v>0</v>
      </c>
      <c r="BG499" s="233">
        <f>IF(N499="zákl. přenesená",J499,0)</f>
        <v>0</v>
      </c>
      <c r="BH499" s="233">
        <f>IF(N499="sníž. přenesená",J499,0)</f>
        <v>0</v>
      </c>
      <c r="BI499" s="233">
        <f>IF(N499="nulová",J499,0)</f>
        <v>0</v>
      </c>
      <c r="BJ499" s="24" t="s">
        <v>38</v>
      </c>
      <c r="BK499" s="233">
        <f>ROUND(I499*H499,2)</f>
        <v>0</v>
      </c>
      <c r="BL499" s="24" t="s">
        <v>160</v>
      </c>
      <c r="BM499" s="24" t="s">
        <v>496</v>
      </c>
    </row>
    <row r="500" s="11" customFormat="1">
      <c r="B500" s="234"/>
      <c r="C500" s="235"/>
      <c r="D500" s="236" t="s">
        <v>162</v>
      </c>
      <c r="E500" s="237" t="s">
        <v>21</v>
      </c>
      <c r="F500" s="238" t="s">
        <v>303</v>
      </c>
      <c r="G500" s="235"/>
      <c r="H500" s="237" t="s">
        <v>21</v>
      </c>
      <c r="I500" s="239"/>
      <c r="J500" s="235"/>
      <c r="K500" s="235"/>
      <c r="L500" s="240"/>
      <c r="M500" s="241"/>
      <c r="N500" s="242"/>
      <c r="O500" s="242"/>
      <c r="P500" s="242"/>
      <c r="Q500" s="242"/>
      <c r="R500" s="242"/>
      <c r="S500" s="242"/>
      <c r="T500" s="243"/>
      <c r="AT500" s="244" t="s">
        <v>162</v>
      </c>
      <c r="AU500" s="244" t="s">
        <v>85</v>
      </c>
      <c r="AV500" s="11" t="s">
        <v>38</v>
      </c>
      <c r="AW500" s="11" t="s">
        <v>36</v>
      </c>
      <c r="AX500" s="11" t="s">
        <v>76</v>
      </c>
      <c r="AY500" s="244" t="s">
        <v>154</v>
      </c>
    </row>
    <row r="501" s="11" customFormat="1">
      <c r="B501" s="234"/>
      <c r="C501" s="235"/>
      <c r="D501" s="236" t="s">
        <v>162</v>
      </c>
      <c r="E501" s="237" t="s">
        <v>21</v>
      </c>
      <c r="F501" s="238" t="s">
        <v>277</v>
      </c>
      <c r="G501" s="235"/>
      <c r="H501" s="237" t="s">
        <v>21</v>
      </c>
      <c r="I501" s="239"/>
      <c r="J501" s="235"/>
      <c r="K501" s="235"/>
      <c r="L501" s="240"/>
      <c r="M501" s="241"/>
      <c r="N501" s="242"/>
      <c r="O501" s="242"/>
      <c r="P501" s="242"/>
      <c r="Q501" s="242"/>
      <c r="R501" s="242"/>
      <c r="S501" s="242"/>
      <c r="T501" s="243"/>
      <c r="AT501" s="244" t="s">
        <v>162</v>
      </c>
      <c r="AU501" s="244" t="s">
        <v>85</v>
      </c>
      <c r="AV501" s="11" t="s">
        <v>38</v>
      </c>
      <c r="AW501" s="11" t="s">
        <v>36</v>
      </c>
      <c r="AX501" s="11" t="s">
        <v>76</v>
      </c>
      <c r="AY501" s="244" t="s">
        <v>154</v>
      </c>
    </row>
    <row r="502" s="11" customFormat="1">
      <c r="B502" s="234"/>
      <c r="C502" s="235"/>
      <c r="D502" s="236" t="s">
        <v>162</v>
      </c>
      <c r="E502" s="237" t="s">
        <v>21</v>
      </c>
      <c r="F502" s="238" t="s">
        <v>315</v>
      </c>
      <c r="G502" s="235"/>
      <c r="H502" s="237" t="s">
        <v>21</v>
      </c>
      <c r="I502" s="239"/>
      <c r="J502" s="235"/>
      <c r="K502" s="235"/>
      <c r="L502" s="240"/>
      <c r="M502" s="241"/>
      <c r="N502" s="242"/>
      <c r="O502" s="242"/>
      <c r="P502" s="242"/>
      <c r="Q502" s="242"/>
      <c r="R502" s="242"/>
      <c r="S502" s="242"/>
      <c r="T502" s="243"/>
      <c r="AT502" s="244" t="s">
        <v>162</v>
      </c>
      <c r="AU502" s="244" t="s">
        <v>85</v>
      </c>
      <c r="AV502" s="11" t="s">
        <v>38</v>
      </c>
      <c r="AW502" s="11" t="s">
        <v>36</v>
      </c>
      <c r="AX502" s="11" t="s">
        <v>76</v>
      </c>
      <c r="AY502" s="244" t="s">
        <v>154</v>
      </c>
    </row>
    <row r="503" s="11" customFormat="1">
      <c r="B503" s="234"/>
      <c r="C503" s="235"/>
      <c r="D503" s="236" t="s">
        <v>162</v>
      </c>
      <c r="E503" s="237" t="s">
        <v>21</v>
      </c>
      <c r="F503" s="238" t="s">
        <v>316</v>
      </c>
      <c r="G503" s="235"/>
      <c r="H503" s="237" t="s">
        <v>21</v>
      </c>
      <c r="I503" s="239"/>
      <c r="J503" s="235"/>
      <c r="K503" s="235"/>
      <c r="L503" s="240"/>
      <c r="M503" s="241"/>
      <c r="N503" s="242"/>
      <c r="O503" s="242"/>
      <c r="P503" s="242"/>
      <c r="Q503" s="242"/>
      <c r="R503" s="242"/>
      <c r="S503" s="242"/>
      <c r="T503" s="243"/>
      <c r="AT503" s="244" t="s">
        <v>162</v>
      </c>
      <c r="AU503" s="244" t="s">
        <v>85</v>
      </c>
      <c r="AV503" s="11" t="s">
        <v>38</v>
      </c>
      <c r="AW503" s="11" t="s">
        <v>36</v>
      </c>
      <c r="AX503" s="11" t="s">
        <v>76</v>
      </c>
      <c r="AY503" s="244" t="s">
        <v>154</v>
      </c>
    </row>
    <row r="504" s="11" customFormat="1">
      <c r="B504" s="234"/>
      <c r="C504" s="235"/>
      <c r="D504" s="236" t="s">
        <v>162</v>
      </c>
      <c r="E504" s="237" t="s">
        <v>21</v>
      </c>
      <c r="F504" s="238" t="s">
        <v>497</v>
      </c>
      <c r="G504" s="235"/>
      <c r="H504" s="237" t="s">
        <v>21</v>
      </c>
      <c r="I504" s="239"/>
      <c r="J504" s="235"/>
      <c r="K504" s="235"/>
      <c r="L504" s="240"/>
      <c r="M504" s="241"/>
      <c r="N504" s="242"/>
      <c r="O504" s="242"/>
      <c r="P504" s="242"/>
      <c r="Q504" s="242"/>
      <c r="R504" s="242"/>
      <c r="S504" s="242"/>
      <c r="T504" s="243"/>
      <c r="AT504" s="244" t="s">
        <v>162</v>
      </c>
      <c r="AU504" s="244" t="s">
        <v>85</v>
      </c>
      <c r="AV504" s="11" t="s">
        <v>38</v>
      </c>
      <c r="AW504" s="11" t="s">
        <v>36</v>
      </c>
      <c r="AX504" s="11" t="s">
        <v>76</v>
      </c>
      <c r="AY504" s="244" t="s">
        <v>154</v>
      </c>
    </row>
    <row r="505" s="12" customFormat="1">
      <c r="B505" s="245"/>
      <c r="C505" s="246"/>
      <c r="D505" s="236" t="s">
        <v>162</v>
      </c>
      <c r="E505" s="247" t="s">
        <v>21</v>
      </c>
      <c r="F505" s="248" t="s">
        <v>498</v>
      </c>
      <c r="G505" s="246"/>
      <c r="H505" s="249">
        <v>17.170000000000002</v>
      </c>
      <c r="I505" s="250"/>
      <c r="J505" s="246"/>
      <c r="K505" s="246"/>
      <c r="L505" s="251"/>
      <c r="M505" s="252"/>
      <c r="N505" s="253"/>
      <c r="O505" s="253"/>
      <c r="P505" s="253"/>
      <c r="Q505" s="253"/>
      <c r="R505" s="253"/>
      <c r="S505" s="253"/>
      <c r="T505" s="254"/>
      <c r="AT505" s="255" t="s">
        <v>162</v>
      </c>
      <c r="AU505" s="255" t="s">
        <v>85</v>
      </c>
      <c r="AV505" s="12" t="s">
        <v>85</v>
      </c>
      <c r="AW505" s="12" t="s">
        <v>36</v>
      </c>
      <c r="AX505" s="12" t="s">
        <v>76</v>
      </c>
      <c r="AY505" s="255" t="s">
        <v>154</v>
      </c>
    </row>
    <row r="506" s="13" customFormat="1">
      <c r="B506" s="256"/>
      <c r="C506" s="257"/>
      <c r="D506" s="236" t="s">
        <v>162</v>
      </c>
      <c r="E506" s="258" t="s">
        <v>21</v>
      </c>
      <c r="F506" s="259" t="s">
        <v>166</v>
      </c>
      <c r="G506" s="257"/>
      <c r="H506" s="260">
        <v>17.170000000000002</v>
      </c>
      <c r="I506" s="261"/>
      <c r="J506" s="257"/>
      <c r="K506" s="257"/>
      <c r="L506" s="262"/>
      <c r="M506" s="263"/>
      <c r="N506" s="264"/>
      <c r="O506" s="264"/>
      <c r="P506" s="264"/>
      <c r="Q506" s="264"/>
      <c r="R506" s="264"/>
      <c r="S506" s="264"/>
      <c r="T506" s="265"/>
      <c r="AT506" s="266" t="s">
        <v>162</v>
      </c>
      <c r="AU506" s="266" t="s">
        <v>85</v>
      </c>
      <c r="AV506" s="13" t="s">
        <v>160</v>
      </c>
      <c r="AW506" s="13" t="s">
        <v>36</v>
      </c>
      <c r="AX506" s="13" t="s">
        <v>38</v>
      </c>
      <c r="AY506" s="266" t="s">
        <v>154</v>
      </c>
    </row>
    <row r="507" s="1" customFormat="1" ht="16.5" customHeight="1">
      <c r="B507" s="47"/>
      <c r="C507" s="222" t="s">
        <v>499</v>
      </c>
      <c r="D507" s="222" t="s">
        <v>156</v>
      </c>
      <c r="E507" s="223" t="s">
        <v>500</v>
      </c>
      <c r="F507" s="224" t="s">
        <v>501</v>
      </c>
      <c r="G507" s="225" t="s">
        <v>159</v>
      </c>
      <c r="H507" s="226">
        <v>30.190000000000001</v>
      </c>
      <c r="I507" s="227"/>
      <c r="J507" s="228">
        <f>ROUND(I507*H507,2)</f>
        <v>0</v>
      </c>
      <c r="K507" s="224" t="s">
        <v>21</v>
      </c>
      <c r="L507" s="73"/>
      <c r="M507" s="229" t="s">
        <v>21</v>
      </c>
      <c r="N507" s="230" t="s">
        <v>47</v>
      </c>
      <c r="O507" s="48"/>
      <c r="P507" s="231">
        <f>O507*H507</f>
        <v>0</v>
      </c>
      <c r="Q507" s="231">
        <v>0.00012</v>
      </c>
      <c r="R507" s="231">
        <f>Q507*H507</f>
        <v>0.0036228000000000002</v>
      </c>
      <c r="S507" s="231">
        <v>0</v>
      </c>
      <c r="T507" s="232">
        <f>S507*H507</f>
        <v>0</v>
      </c>
      <c r="AR507" s="24" t="s">
        <v>160</v>
      </c>
      <c r="AT507" s="24" t="s">
        <v>156</v>
      </c>
      <c r="AU507" s="24" t="s">
        <v>85</v>
      </c>
      <c r="AY507" s="24" t="s">
        <v>154</v>
      </c>
      <c r="BE507" s="233">
        <f>IF(N507="základní",J507,0)</f>
        <v>0</v>
      </c>
      <c r="BF507" s="233">
        <f>IF(N507="snížená",J507,0)</f>
        <v>0</v>
      </c>
      <c r="BG507" s="233">
        <f>IF(N507="zákl. přenesená",J507,0)</f>
        <v>0</v>
      </c>
      <c r="BH507" s="233">
        <f>IF(N507="sníž. přenesená",J507,0)</f>
        <v>0</v>
      </c>
      <c r="BI507" s="233">
        <f>IF(N507="nulová",J507,0)</f>
        <v>0</v>
      </c>
      <c r="BJ507" s="24" t="s">
        <v>38</v>
      </c>
      <c r="BK507" s="233">
        <f>ROUND(I507*H507,2)</f>
        <v>0</v>
      </c>
      <c r="BL507" s="24" t="s">
        <v>160</v>
      </c>
      <c r="BM507" s="24" t="s">
        <v>502</v>
      </c>
    </row>
    <row r="508" s="11" customFormat="1">
      <c r="B508" s="234"/>
      <c r="C508" s="235"/>
      <c r="D508" s="236" t="s">
        <v>162</v>
      </c>
      <c r="E508" s="237" t="s">
        <v>21</v>
      </c>
      <c r="F508" s="238" t="s">
        <v>303</v>
      </c>
      <c r="G508" s="235"/>
      <c r="H508" s="237" t="s">
        <v>21</v>
      </c>
      <c r="I508" s="239"/>
      <c r="J508" s="235"/>
      <c r="K508" s="235"/>
      <c r="L508" s="240"/>
      <c r="M508" s="241"/>
      <c r="N508" s="242"/>
      <c r="O508" s="242"/>
      <c r="P508" s="242"/>
      <c r="Q508" s="242"/>
      <c r="R508" s="242"/>
      <c r="S508" s="242"/>
      <c r="T508" s="243"/>
      <c r="AT508" s="244" t="s">
        <v>162</v>
      </c>
      <c r="AU508" s="244" t="s">
        <v>85</v>
      </c>
      <c r="AV508" s="11" t="s">
        <v>38</v>
      </c>
      <c r="AW508" s="11" t="s">
        <v>36</v>
      </c>
      <c r="AX508" s="11" t="s">
        <v>76</v>
      </c>
      <c r="AY508" s="244" t="s">
        <v>154</v>
      </c>
    </row>
    <row r="509" s="11" customFormat="1">
      <c r="B509" s="234"/>
      <c r="C509" s="235"/>
      <c r="D509" s="236" t="s">
        <v>162</v>
      </c>
      <c r="E509" s="237" t="s">
        <v>21</v>
      </c>
      <c r="F509" s="238" t="s">
        <v>277</v>
      </c>
      <c r="G509" s="235"/>
      <c r="H509" s="237" t="s">
        <v>21</v>
      </c>
      <c r="I509" s="239"/>
      <c r="J509" s="235"/>
      <c r="K509" s="235"/>
      <c r="L509" s="240"/>
      <c r="M509" s="241"/>
      <c r="N509" s="242"/>
      <c r="O509" s="242"/>
      <c r="P509" s="242"/>
      <c r="Q509" s="242"/>
      <c r="R509" s="242"/>
      <c r="S509" s="242"/>
      <c r="T509" s="243"/>
      <c r="AT509" s="244" t="s">
        <v>162</v>
      </c>
      <c r="AU509" s="244" t="s">
        <v>85</v>
      </c>
      <c r="AV509" s="11" t="s">
        <v>38</v>
      </c>
      <c r="AW509" s="11" t="s">
        <v>36</v>
      </c>
      <c r="AX509" s="11" t="s">
        <v>76</v>
      </c>
      <c r="AY509" s="244" t="s">
        <v>154</v>
      </c>
    </row>
    <row r="510" s="11" customFormat="1">
      <c r="B510" s="234"/>
      <c r="C510" s="235"/>
      <c r="D510" s="236" t="s">
        <v>162</v>
      </c>
      <c r="E510" s="237" t="s">
        <v>21</v>
      </c>
      <c r="F510" s="238" t="s">
        <v>315</v>
      </c>
      <c r="G510" s="235"/>
      <c r="H510" s="237" t="s">
        <v>21</v>
      </c>
      <c r="I510" s="239"/>
      <c r="J510" s="235"/>
      <c r="K510" s="235"/>
      <c r="L510" s="240"/>
      <c r="M510" s="241"/>
      <c r="N510" s="242"/>
      <c r="O510" s="242"/>
      <c r="P510" s="242"/>
      <c r="Q510" s="242"/>
      <c r="R510" s="242"/>
      <c r="S510" s="242"/>
      <c r="T510" s="243"/>
      <c r="AT510" s="244" t="s">
        <v>162</v>
      </c>
      <c r="AU510" s="244" t="s">
        <v>85</v>
      </c>
      <c r="AV510" s="11" t="s">
        <v>38</v>
      </c>
      <c r="AW510" s="11" t="s">
        <v>36</v>
      </c>
      <c r="AX510" s="11" t="s">
        <v>76</v>
      </c>
      <c r="AY510" s="244" t="s">
        <v>154</v>
      </c>
    </row>
    <row r="511" s="11" customFormat="1">
      <c r="B511" s="234"/>
      <c r="C511" s="235"/>
      <c r="D511" s="236" t="s">
        <v>162</v>
      </c>
      <c r="E511" s="237" t="s">
        <v>21</v>
      </c>
      <c r="F511" s="238" t="s">
        <v>316</v>
      </c>
      <c r="G511" s="235"/>
      <c r="H511" s="237" t="s">
        <v>21</v>
      </c>
      <c r="I511" s="239"/>
      <c r="J511" s="235"/>
      <c r="K511" s="235"/>
      <c r="L511" s="240"/>
      <c r="M511" s="241"/>
      <c r="N511" s="242"/>
      <c r="O511" s="242"/>
      <c r="P511" s="242"/>
      <c r="Q511" s="242"/>
      <c r="R511" s="242"/>
      <c r="S511" s="242"/>
      <c r="T511" s="243"/>
      <c r="AT511" s="244" t="s">
        <v>162</v>
      </c>
      <c r="AU511" s="244" t="s">
        <v>85</v>
      </c>
      <c r="AV511" s="11" t="s">
        <v>38</v>
      </c>
      <c r="AW511" s="11" t="s">
        <v>36</v>
      </c>
      <c r="AX511" s="11" t="s">
        <v>76</v>
      </c>
      <c r="AY511" s="244" t="s">
        <v>154</v>
      </c>
    </row>
    <row r="512" s="11" customFormat="1">
      <c r="B512" s="234"/>
      <c r="C512" s="235"/>
      <c r="D512" s="236" t="s">
        <v>162</v>
      </c>
      <c r="E512" s="237" t="s">
        <v>21</v>
      </c>
      <c r="F512" s="238" t="s">
        <v>435</v>
      </c>
      <c r="G512" s="235"/>
      <c r="H512" s="237" t="s">
        <v>21</v>
      </c>
      <c r="I512" s="239"/>
      <c r="J512" s="235"/>
      <c r="K512" s="235"/>
      <c r="L512" s="240"/>
      <c r="M512" s="241"/>
      <c r="N512" s="242"/>
      <c r="O512" s="242"/>
      <c r="P512" s="242"/>
      <c r="Q512" s="242"/>
      <c r="R512" s="242"/>
      <c r="S512" s="242"/>
      <c r="T512" s="243"/>
      <c r="AT512" s="244" t="s">
        <v>162</v>
      </c>
      <c r="AU512" s="244" t="s">
        <v>85</v>
      </c>
      <c r="AV512" s="11" t="s">
        <v>38</v>
      </c>
      <c r="AW512" s="11" t="s">
        <v>36</v>
      </c>
      <c r="AX512" s="11" t="s">
        <v>76</v>
      </c>
      <c r="AY512" s="244" t="s">
        <v>154</v>
      </c>
    </row>
    <row r="513" s="12" customFormat="1">
      <c r="B513" s="245"/>
      <c r="C513" s="246"/>
      <c r="D513" s="236" t="s">
        <v>162</v>
      </c>
      <c r="E513" s="247" t="s">
        <v>21</v>
      </c>
      <c r="F513" s="248" t="s">
        <v>366</v>
      </c>
      <c r="G513" s="246"/>
      <c r="H513" s="249">
        <v>0.35999999999999999</v>
      </c>
      <c r="I513" s="250"/>
      <c r="J513" s="246"/>
      <c r="K513" s="246"/>
      <c r="L513" s="251"/>
      <c r="M513" s="252"/>
      <c r="N513" s="253"/>
      <c r="O513" s="253"/>
      <c r="P513" s="253"/>
      <c r="Q513" s="253"/>
      <c r="R513" s="253"/>
      <c r="S513" s="253"/>
      <c r="T513" s="254"/>
      <c r="AT513" s="255" t="s">
        <v>162</v>
      </c>
      <c r="AU513" s="255" t="s">
        <v>85</v>
      </c>
      <c r="AV513" s="12" t="s">
        <v>85</v>
      </c>
      <c r="AW513" s="12" t="s">
        <v>36</v>
      </c>
      <c r="AX513" s="12" t="s">
        <v>76</v>
      </c>
      <c r="AY513" s="255" t="s">
        <v>154</v>
      </c>
    </row>
    <row r="514" s="12" customFormat="1">
      <c r="B514" s="245"/>
      <c r="C514" s="246"/>
      <c r="D514" s="236" t="s">
        <v>162</v>
      </c>
      <c r="E514" s="247" t="s">
        <v>21</v>
      </c>
      <c r="F514" s="248" t="s">
        <v>367</v>
      </c>
      <c r="G514" s="246"/>
      <c r="H514" s="249">
        <v>0.27000000000000002</v>
      </c>
      <c r="I514" s="250"/>
      <c r="J514" s="246"/>
      <c r="K514" s="246"/>
      <c r="L514" s="251"/>
      <c r="M514" s="252"/>
      <c r="N514" s="253"/>
      <c r="O514" s="253"/>
      <c r="P514" s="253"/>
      <c r="Q514" s="253"/>
      <c r="R514" s="253"/>
      <c r="S514" s="253"/>
      <c r="T514" s="254"/>
      <c r="AT514" s="255" t="s">
        <v>162</v>
      </c>
      <c r="AU514" s="255" t="s">
        <v>85</v>
      </c>
      <c r="AV514" s="12" t="s">
        <v>85</v>
      </c>
      <c r="AW514" s="12" t="s">
        <v>36</v>
      </c>
      <c r="AX514" s="12" t="s">
        <v>76</v>
      </c>
      <c r="AY514" s="255" t="s">
        <v>154</v>
      </c>
    </row>
    <row r="515" s="12" customFormat="1">
      <c r="B515" s="245"/>
      <c r="C515" s="246"/>
      <c r="D515" s="236" t="s">
        <v>162</v>
      </c>
      <c r="E515" s="247" t="s">
        <v>21</v>
      </c>
      <c r="F515" s="248" t="s">
        <v>368</v>
      </c>
      <c r="G515" s="246"/>
      <c r="H515" s="249">
        <v>4.9299999999999997</v>
      </c>
      <c r="I515" s="250"/>
      <c r="J515" s="246"/>
      <c r="K515" s="246"/>
      <c r="L515" s="251"/>
      <c r="M515" s="252"/>
      <c r="N515" s="253"/>
      <c r="O515" s="253"/>
      <c r="P515" s="253"/>
      <c r="Q515" s="253"/>
      <c r="R515" s="253"/>
      <c r="S515" s="253"/>
      <c r="T515" s="254"/>
      <c r="AT515" s="255" t="s">
        <v>162</v>
      </c>
      <c r="AU515" s="255" t="s">
        <v>85</v>
      </c>
      <c r="AV515" s="12" t="s">
        <v>85</v>
      </c>
      <c r="AW515" s="12" t="s">
        <v>36</v>
      </c>
      <c r="AX515" s="12" t="s">
        <v>76</v>
      </c>
      <c r="AY515" s="255" t="s">
        <v>154</v>
      </c>
    </row>
    <row r="516" s="12" customFormat="1">
      <c r="B516" s="245"/>
      <c r="C516" s="246"/>
      <c r="D516" s="236" t="s">
        <v>162</v>
      </c>
      <c r="E516" s="247" t="s">
        <v>21</v>
      </c>
      <c r="F516" s="248" t="s">
        <v>369</v>
      </c>
      <c r="G516" s="246"/>
      <c r="H516" s="249">
        <v>6.0449999999999999</v>
      </c>
      <c r="I516" s="250"/>
      <c r="J516" s="246"/>
      <c r="K516" s="246"/>
      <c r="L516" s="251"/>
      <c r="M516" s="252"/>
      <c r="N516" s="253"/>
      <c r="O516" s="253"/>
      <c r="P516" s="253"/>
      <c r="Q516" s="253"/>
      <c r="R516" s="253"/>
      <c r="S516" s="253"/>
      <c r="T516" s="254"/>
      <c r="AT516" s="255" t="s">
        <v>162</v>
      </c>
      <c r="AU516" s="255" t="s">
        <v>85</v>
      </c>
      <c r="AV516" s="12" t="s">
        <v>85</v>
      </c>
      <c r="AW516" s="12" t="s">
        <v>36</v>
      </c>
      <c r="AX516" s="12" t="s">
        <v>76</v>
      </c>
      <c r="AY516" s="255" t="s">
        <v>154</v>
      </c>
    </row>
    <row r="517" s="12" customFormat="1">
      <c r="B517" s="245"/>
      <c r="C517" s="246"/>
      <c r="D517" s="236" t="s">
        <v>162</v>
      </c>
      <c r="E517" s="247" t="s">
        <v>21</v>
      </c>
      <c r="F517" s="248" t="s">
        <v>370</v>
      </c>
      <c r="G517" s="246"/>
      <c r="H517" s="249">
        <v>4.4199999999999999</v>
      </c>
      <c r="I517" s="250"/>
      <c r="J517" s="246"/>
      <c r="K517" s="246"/>
      <c r="L517" s="251"/>
      <c r="M517" s="252"/>
      <c r="N517" s="253"/>
      <c r="O517" s="253"/>
      <c r="P517" s="253"/>
      <c r="Q517" s="253"/>
      <c r="R517" s="253"/>
      <c r="S517" s="253"/>
      <c r="T517" s="254"/>
      <c r="AT517" s="255" t="s">
        <v>162</v>
      </c>
      <c r="AU517" s="255" t="s">
        <v>85</v>
      </c>
      <c r="AV517" s="12" t="s">
        <v>85</v>
      </c>
      <c r="AW517" s="12" t="s">
        <v>36</v>
      </c>
      <c r="AX517" s="12" t="s">
        <v>76</v>
      </c>
      <c r="AY517" s="255" t="s">
        <v>154</v>
      </c>
    </row>
    <row r="518" s="12" customFormat="1">
      <c r="B518" s="245"/>
      <c r="C518" s="246"/>
      <c r="D518" s="236" t="s">
        <v>162</v>
      </c>
      <c r="E518" s="247" t="s">
        <v>21</v>
      </c>
      <c r="F518" s="248" t="s">
        <v>371</v>
      </c>
      <c r="G518" s="246"/>
      <c r="H518" s="249">
        <v>1.161</v>
      </c>
      <c r="I518" s="250"/>
      <c r="J518" s="246"/>
      <c r="K518" s="246"/>
      <c r="L518" s="251"/>
      <c r="M518" s="252"/>
      <c r="N518" s="253"/>
      <c r="O518" s="253"/>
      <c r="P518" s="253"/>
      <c r="Q518" s="253"/>
      <c r="R518" s="253"/>
      <c r="S518" s="253"/>
      <c r="T518" s="254"/>
      <c r="AT518" s="255" t="s">
        <v>162</v>
      </c>
      <c r="AU518" s="255" t="s">
        <v>85</v>
      </c>
      <c r="AV518" s="12" t="s">
        <v>85</v>
      </c>
      <c r="AW518" s="12" t="s">
        <v>36</v>
      </c>
      <c r="AX518" s="12" t="s">
        <v>76</v>
      </c>
      <c r="AY518" s="255" t="s">
        <v>154</v>
      </c>
    </row>
    <row r="519" s="12" customFormat="1">
      <c r="B519" s="245"/>
      <c r="C519" s="246"/>
      <c r="D519" s="236" t="s">
        <v>162</v>
      </c>
      <c r="E519" s="247" t="s">
        <v>21</v>
      </c>
      <c r="F519" s="248" t="s">
        <v>372</v>
      </c>
      <c r="G519" s="246"/>
      <c r="H519" s="249">
        <v>3.8959999999999999</v>
      </c>
      <c r="I519" s="250"/>
      <c r="J519" s="246"/>
      <c r="K519" s="246"/>
      <c r="L519" s="251"/>
      <c r="M519" s="252"/>
      <c r="N519" s="253"/>
      <c r="O519" s="253"/>
      <c r="P519" s="253"/>
      <c r="Q519" s="253"/>
      <c r="R519" s="253"/>
      <c r="S519" s="253"/>
      <c r="T519" s="254"/>
      <c r="AT519" s="255" t="s">
        <v>162</v>
      </c>
      <c r="AU519" s="255" t="s">
        <v>85</v>
      </c>
      <c r="AV519" s="12" t="s">
        <v>85</v>
      </c>
      <c r="AW519" s="12" t="s">
        <v>36</v>
      </c>
      <c r="AX519" s="12" t="s">
        <v>76</v>
      </c>
      <c r="AY519" s="255" t="s">
        <v>154</v>
      </c>
    </row>
    <row r="520" s="12" customFormat="1">
      <c r="B520" s="245"/>
      <c r="C520" s="246"/>
      <c r="D520" s="236" t="s">
        <v>162</v>
      </c>
      <c r="E520" s="247" t="s">
        <v>21</v>
      </c>
      <c r="F520" s="248" t="s">
        <v>373</v>
      </c>
      <c r="G520" s="246"/>
      <c r="H520" s="249">
        <v>1.548</v>
      </c>
      <c r="I520" s="250"/>
      <c r="J520" s="246"/>
      <c r="K520" s="246"/>
      <c r="L520" s="251"/>
      <c r="M520" s="252"/>
      <c r="N520" s="253"/>
      <c r="O520" s="253"/>
      <c r="P520" s="253"/>
      <c r="Q520" s="253"/>
      <c r="R520" s="253"/>
      <c r="S520" s="253"/>
      <c r="T520" s="254"/>
      <c r="AT520" s="255" t="s">
        <v>162</v>
      </c>
      <c r="AU520" s="255" t="s">
        <v>85</v>
      </c>
      <c r="AV520" s="12" t="s">
        <v>85</v>
      </c>
      <c r="AW520" s="12" t="s">
        <v>36</v>
      </c>
      <c r="AX520" s="12" t="s">
        <v>76</v>
      </c>
      <c r="AY520" s="255" t="s">
        <v>154</v>
      </c>
    </row>
    <row r="521" s="14" customFormat="1">
      <c r="B521" s="267"/>
      <c r="C521" s="268"/>
      <c r="D521" s="236" t="s">
        <v>162</v>
      </c>
      <c r="E521" s="269" t="s">
        <v>21</v>
      </c>
      <c r="F521" s="270" t="s">
        <v>326</v>
      </c>
      <c r="G521" s="268"/>
      <c r="H521" s="271">
        <v>22.629999999999999</v>
      </c>
      <c r="I521" s="272"/>
      <c r="J521" s="268"/>
      <c r="K521" s="268"/>
      <c r="L521" s="273"/>
      <c r="M521" s="274"/>
      <c r="N521" s="275"/>
      <c r="O521" s="275"/>
      <c r="P521" s="275"/>
      <c r="Q521" s="275"/>
      <c r="R521" s="275"/>
      <c r="S521" s="275"/>
      <c r="T521" s="276"/>
      <c r="AT521" s="277" t="s">
        <v>162</v>
      </c>
      <c r="AU521" s="277" t="s">
        <v>85</v>
      </c>
      <c r="AV521" s="14" t="s">
        <v>170</v>
      </c>
      <c r="AW521" s="14" t="s">
        <v>36</v>
      </c>
      <c r="AX521" s="14" t="s">
        <v>76</v>
      </c>
      <c r="AY521" s="277" t="s">
        <v>154</v>
      </c>
    </row>
    <row r="522" s="12" customFormat="1">
      <c r="B522" s="245"/>
      <c r="C522" s="246"/>
      <c r="D522" s="236" t="s">
        <v>162</v>
      </c>
      <c r="E522" s="247" t="s">
        <v>21</v>
      </c>
      <c r="F522" s="248" t="s">
        <v>374</v>
      </c>
      <c r="G522" s="246"/>
      <c r="H522" s="249">
        <v>7.5599999999999996</v>
      </c>
      <c r="I522" s="250"/>
      <c r="J522" s="246"/>
      <c r="K522" s="246"/>
      <c r="L522" s="251"/>
      <c r="M522" s="252"/>
      <c r="N522" s="253"/>
      <c r="O522" s="253"/>
      <c r="P522" s="253"/>
      <c r="Q522" s="253"/>
      <c r="R522" s="253"/>
      <c r="S522" s="253"/>
      <c r="T522" s="254"/>
      <c r="AT522" s="255" t="s">
        <v>162</v>
      </c>
      <c r="AU522" s="255" t="s">
        <v>85</v>
      </c>
      <c r="AV522" s="12" t="s">
        <v>85</v>
      </c>
      <c r="AW522" s="12" t="s">
        <v>36</v>
      </c>
      <c r="AX522" s="12" t="s">
        <v>76</v>
      </c>
      <c r="AY522" s="255" t="s">
        <v>154</v>
      </c>
    </row>
    <row r="523" s="14" customFormat="1">
      <c r="B523" s="267"/>
      <c r="C523" s="268"/>
      <c r="D523" s="236" t="s">
        <v>162</v>
      </c>
      <c r="E523" s="269" t="s">
        <v>21</v>
      </c>
      <c r="F523" s="270" t="s">
        <v>331</v>
      </c>
      <c r="G523" s="268"/>
      <c r="H523" s="271">
        <v>7.5599999999999996</v>
      </c>
      <c r="I523" s="272"/>
      <c r="J523" s="268"/>
      <c r="K523" s="268"/>
      <c r="L523" s="273"/>
      <c r="M523" s="274"/>
      <c r="N523" s="275"/>
      <c r="O523" s="275"/>
      <c r="P523" s="275"/>
      <c r="Q523" s="275"/>
      <c r="R523" s="275"/>
      <c r="S523" s="275"/>
      <c r="T523" s="276"/>
      <c r="AT523" s="277" t="s">
        <v>162</v>
      </c>
      <c r="AU523" s="277" t="s">
        <v>85</v>
      </c>
      <c r="AV523" s="14" t="s">
        <v>170</v>
      </c>
      <c r="AW523" s="14" t="s">
        <v>36</v>
      </c>
      <c r="AX523" s="14" t="s">
        <v>76</v>
      </c>
      <c r="AY523" s="277" t="s">
        <v>154</v>
      </c>
    </row>
    <row r="524" s="13" customFormat="1">
      <c r="B524" s="256"/>
      <c r="C524" s="257"/>
      <c r="D524" s="236" t="s">
        <v>162</v>
      </c>
      <c r="E524" s="258" t="s">
        <v>21</v>
      </c>
      <c r="F524" s="259" t="s">
        <v>166</v>
      </c>
      <c r="G524" s="257"/>
      <c r="H524" s="260">
        <v>30.190000000000001</v>
      </c>
      <c r="I524" s="261"/>
      <c r="J524" s="257"/>
      <c r="K524" s="257"/>
      <c r="L524" s="262"/>
      <c r="M524" s="263"/>
      <c r="N524" s="264"/>
      <c r="O524" s="264"/>
      <c r="P524" s="264"/>
      <c r="Q524" s="264"/>
      <c r="R524" s="264"/>
      <c r="S524" s="264"/>
      <c r="T524" s="265"/>
      <c r="AT524" s="266" t="s">
        <v>162</v>
      </c>
      <c r="AU524" s="266" t="s">
        <v>85</v>
      </c>
      <c r="AV524" s="13" t="s">
        <v>160</v>
      </c>
      <c r="AW524" s="13" t="s">
        <v>36</v>
      </c>
      <c r="AX524" s="13" t="s">
        <v>38</v>
      </c>
      <c r="AY524" s="266" t="s">
        <v>154</v>
      </c>
    </row>
    <row r="525" s="1" customFormat="1" ht="16.5" customHeight="1">
      <c r="B525" s="47"/>
      <c r="C525" s="222" t="s">
        <v>503</v>
      </c>
      <c r="D525" s="222" t="s">
        <v>156</v>
      </c>
      <c r="E525" s="223" t="s">
        <v>504</v>
      </c>
      <c r="F525" s="224" t="s">
        <v>505</v>
      </c>
      <c r="G525" s="225" t="s">
        <v>159</v>
      </c>
      <c r="H525" s="226">
        <v>281.351</v>
      </c>
      <c r="I525" s="227"/>
      <c r="J525" s="228">
        <f>ROUND(I525*H525,2)</f>
        <v>0</v>
      </c>
      <c r="K525" s="224" t="s">
        <v>21</v>
      </c>
      <c r="L525" s="73"/>
      <c r="M525" s="229" t="s">
        <v>21</v>
      </c>
      <c r="N525" s="230" t="s">
        <v>47</v>
      </c>
      <c r="O525" s="48"/>
      <c r="P525" s="231">
        <f>O525*H525</f>
        <v>0</v>
      </c>
      <c r="Q525" s="231">
        <v>0</v>
      </c>
      <c r="R525" s="231">
        <f>Q525*H525</f>
        <v>0</v>
      </c>
      <c r="S525" s="231">
        <v>0</v>
      </c>
      <c r="T525" s="232">
        <f>S525*H525</f>
        <v>0</v>
      </c>
      <c r="AR525" s="24" t="s">
        <v>160</v>
      </c>
      <c r="AT525" s="24" t="s">
        <v>156</v>
      </c>
      <c r="AU525" s="24" t="s">
        <v>85</v>
      </c>
      <c r="AY525" s="24" t="s">
        <v>154</v>
      </c>
      <c r="BE525" s="233">
        <f>IF(N525="základní",J525,0)</f>
        <v>0</v>
      </c>
      <c r="BF525" s="233">
        <f>IF(N525="snížená",J525,0)</f>
        <v>0</v>
      </c>
      <c r="BG525" s="233">
        <f>IF(N525="zákl. přenesená",J525,0)</f>
        <v>0</v>
      </c>
      <c r="BH525" s="233">
        <f>IF(N525="sníž. přenesená",J525,0)</f>
        <v>0</v>
      </c>
      <c r="BI525" s="233">
        <f>IF(N525="nulová",J525,0)</f>
        <v>0</v>
      </c>
      <c r="BJ525" s="24" t="s">
        <v>38</v>
      </c>
      <c r="BK525" s="233">
        <f>ROUND(I525*H525,2)</f>
        <v>0</v>
      </c>
      <c r="BL525" s="24" t="s">
        <v>160</v>
      </c>
      <c r="BM525" s="24" t="s">
        <v>506</v>
      </c>
    </row>
    <row r="526" s="11" customFormat="1">
      <c r="B526" s="234"/>
      <c r="C526" s="235"/>
      <c r="D526" s="236" t="s">
        <v>162</v>
      </c>
      <c r="E526" s="237" t="s">
        <v>21</v>
      </c>
      <c r="F526" s="238" t="s">
        <v>395</v>
      </c>
      <c r="G526" s="235"/>
      <c r="H526" s="237" t="s">
        <v>21</v>
      </c>
      <c r="I526" s="239"/>
      <c r="J526" s="235"/>
      <c r="K526" s="235"/>
      <c r="L526" s="240"/>
      <c r="M526" s="241"/>
      <c r="N526" s="242"/>
      <c r="O526" s="242"/>
      <c r="P526" s="242"/>
      <c r="Q526" s="242"/>
      <c r="R526" s="242"/>
      <c r="S526" s="242"/>
      <c r="T526" s="243"/>
      <c r="AT526" s="244" t="s">
        <v>162</v>
      </c>
      <c r="AU526" s="244" t="s">
        <v>85</v>
      </c>
      <c r="AV526" s="11" t="s">
        <v>38</v>
      </c>
      <c r="AW526" s="11" t="s">
        <v>36</v>
      </c>
      <c r="AX526" s="11" t="s">
        <v>76</v>
      </c>
      <c r="AY526" s="244" t="s">
        <v>154</v>
      </c>
    </row>
    <row r="527" s="11" customFormat="1">
      <c r="B527" s="234"/>
      <c r="C527" s="235"/>
      <c r="D527" s="236" t="s">
        <v>162</v>
      </c>
      <c r="E527" s="237" t="s">
        <v>21</v>
      </c>
      <c r="F527" s="238" t="s">
        <v>507</v>
      </c>
      <c r="G527" s="235"/>
      <c r="H527" s="237" t="s">
        <v>21</v>
      </c>
      <c r="I527" s="239"/>
      <c r="J527" s="235"/>
      <c r="K527" s="235"/>
      <c r="L527" s="240"/>
      <c r="M527" s="241"/>
      <c r="N527" s="242"/>
      <c r="O527" s="242"/>
      <c r="P527" s="242"/>
      <c r="Q527" s="242"/>
      <c r="R527" s="242"/>
      <c r="S527" s="242"/>
      <c r="T527" s="243"/>
      <c r="AT527" s="244" t="s">
        <v>162</v>
      </c>
      <c r="AU527" s="244" t="s">
        <v>85</v>
      </c>
      <c r="AV527" s="11" t="s">
        <v>38</v>
      </c>
      <c r="AW527" s="11" t="s">
        <v>36</v>
      </c>
      <c r="AX527" s="11" t="s">
        <v>76</v>
      </c>
      <c r="AY527" s="244" t="s">
        <v>154</v>
      </c>
    </row>
    <row r="528" s="12" customFormat="1">
      <c r="B528" s="245"/>
      <c r="C528" s="246"/>
      <c r="D528" s="236" t="s">
        <v>162</v>
      </c>
      <c r="E528" s="247" t="s">
        <v>21</v>
      </c>
      <c r="F528" s="248" t="s">
        <v>396</v>
      </c>
      <c r="G528" s="246"/>
      <c r="H528" s="249">
        <v>283.464</v>
      </c>
      <c r="I528" s="250"/>
      <c r="J528" s="246"/>
      <c r="K528" s="246"/>
      <c r="L528" s="251"/>
      <c r="M528" s="252"/>
      <c r="N528" s="253"/>
      <c r="O528" s="253"/>
      <c r="P528" s="253"/>
      <c r="Q528" s="253"/>
      <c r="R528" s="253"/>
      <c r="S528" s="253"/>
      <c r="T528" s="254"/>
      <c r="AT528" s="255" t="s">
        <v>162</v>
      </c>
      <c r="AU528" s="255" t="s">
        <v>85</v>
      </c>
      <c r="AV528" s="12" t="s">
        <v>85</v>
      </c>
      <c r="AW528" s="12" t="s">
        <v>36</v>
      </c>
      <c r="AX528" s="12" t="s">
        <v>76</v>
      </c>
      <c r="AY528" s="255" t="s">
        <v>154</v>
      </c>
    </row>
    <row r="529" s="11" customFormat="1">
      <c r="B529" s="234"/>
      <c r="C529" s="235"/>
      <c r="D529" s="236" t="s">
        <v>162</v>
      </c>
      <c r="E529" s="237" t="s">
        <v>21</v>
      </c>
      <c r="F529" s="238" t="s">
        <v>356</v>
      </c>
      <c r="G529" s="235"/>
      <c r="H529" s="237" t="s">
        <v>21</v>
      </c>
      <c r="I529" s="239"/>
      <c r="J529" s="235"/>
      <c r="K529" s="235"/>
      <c r="L529" s="240"/>
      <c r="M529" s="241"/>
      <c r="N529" s="242"/>
      <c r="O529" s="242"/>
      <c r="P529" s="242"/>
      <c r="Q529" s="242"/>
      <c r="R529" s="242"/>
      <c r="S529" s="242"/>
      <c r="T529" s="243"/>
      <c r="AT529" s="244" t="s">
        <v>162</v>
      </c>
      <c r="AU529" s="244" t="s">
        <v>85</v>
      </c>
      <c r="AV529" s="11" t="s">
        <v>38</v>
      </c>
      <c r="AW529" s="11" t="s">
        <v>36</v>
      </c>
      <c r="AX529" s="11" t="s">
        <v>76</v>
      </c>
      <c r="AY529" s="244" t="s">
        <v>154</v>
      </c>
    </row>
    <row r="530" s="12" customFormat="1">
      <c r="B530" s="245"/>
      <c r="C530" s="246"/>
      <c r="D530" s="236" t="s">
        <v>162</v>
      </c>
      <c r="E530" s="247" t="s">
        <v>21</v>
      </c>
      <c r="F530" s="248" t="s">
        <v>397</v>
      </c>
      <c r="G530" s="246"/>
      <c r="H530" s="249">
        <v>-0.35999999999999999</v>
      </c>
      <c r="I530" s="250"/>
      <c r="J530" s="246"/>
      <c r="K530" s="246"/>
      <c r="L530" s="251"/>
      <c r="M530" s="252"/>
      <c r="N530" s="253"/>
      <c r="O530" s="253"/>
      <c r="P530" s="253"/>
      <c r="Q530" s="253"/>
      <c r="R530" s="253"/>
      <c r="S530" s="253"/>
      <c r="T530" s="254"/>
      <c r="AT530" s="255" t="s">
        <v>162</v>
      </c>
      <c r="AU530" s="255" t="s">
        <v>85</v>
      </c>
      <c r="AV530" s="12" t="s">
        <v>85</v>
      </c>
      <c r="AW530" s="12" t="s">
        <v>36</v>
      </c>
      <c r="AX530" s="12" t="s">
        <v>76</v>
      </c>
      <c r="AY530" s="255" t="s">
        <v>154</v>
      </c>
    </row>
    <row r="531" s="12" customFormat="1">
      <c r="B531" s="245"/>
      <c r="C531" s="246"/>
      <c r="D531" s="236" t="s">
        <v>162</v>
      </c>
      <c r="E531" s="247" t="s">
        <v>21</v>
      </c>
      <c r="F531" s="248" t="s">
        <v>398</v>
      </c>
      <c r="G531" s="246"/>
      <c r="H531" s="249">
        <v>-0.27000000000000002</v>
      </c>
      <c r="I531" s="250"/>
      <c r="J531" s="246"/>
      <c r="K531" s="246"/>
      <c r="L531" s="251"/>
      <c r="M531" s="252"/>
      <c r="N531" s="253"/>
      <c r="O531" s="253"/>
      <c r="P531" s="253"/>
      <c r="Q531" s="253"/>
      <c r="R531" s="253"/>
      <c r="S531" s="253"/>
      <c r="T531" s="254"/>
      <c r="AT531" s="255" t="s">
        <v>162</v>
      </c>
      <c r="AU531" s="255" t="s">
        <v>85</v>
      </c>
      <c r="AV531" s="12" t="s">
        <v>85</v>
      </c>
      <c r="AW531" s="12" t="s">
        <v>36</v>
      </c>
      <c r="AX531" s="12" t="s">
        <v>76</v>
      </c>
      <c r="AY531" s="255" t="s">
        <v>154</v>
      </c>
    </row>
    <row r="532" s="12" customFormat="1">
      <c r="B532" s="245"/>
      <c r="C532" s="246"/>
      <c r="D532" s="236" t="s">
        <v>162</v>
      </c>
      <c r="E532" s="247" t="s">
        <v>21</v>
      </c>
      <c r="F532" s="248" t="s">
        <v>399</v>
      </c>
      <c r="G532" s="246"/>
      <c r="H532" s="249">
        <v>-4.9299999999999997</v>
      </c>
      <c r="I532" s="250"/>
      <c r="J532" s="246"/>
      <c r="K532" s="246"/>
      <c r="L532" s="251"/>
      <c r="M532" s="252"/>
      <c r="N532" s="253"/>
      <c r="O532" s="253"/>
      <c r="P532" s="253"/>
      <c r="Q532" s="253"/>
      <c r="R532" s="253"/>
      <c r="S532" s="253"/>
      <c r="T532" s="254"/>
      <c r="AT532" s="255" t="s">
        <v>162</v>
      </c>
      <c r="AU532" s="255" t="s">
        <v>85</v>
      </c>
      <c r="AV532" s="12" t="s">
        <v>85</v>
      </c>
      <c r="AW532" s="12" t="s">
        <v>36</v>
      </c>
      <c r="AX532" s="12" t="s">
        <v>76</v>
      </c>
      <c r="AY532" s="255" t="s">
        <v>154</v>
      </c>
    </row>
    <row r="533" s="12" customFormat="1">
      <c r="B533" s="245"/>
      <c r="C533" s="246"/>
      <c r="D533" s="236" t="s">
        <v>162</v>
      </c>
      <c r="E533" s="247" t="s">
        <v>21</v>
      </c>
      <c r="F533" s="248" t="s">
        <v>400</v>
      </c>
      <c r="G533" s="246"/>
      <c r="H533" s="249">
        <v>-6.0449999999999999</v>
      </c>
      <c r="I533" s="250"/>
      <c r="J533" s="246"/>
      <c r="K533" s="246"/>
      <c r="L533" s="251"/>
      <c r="M533" s="252"/>
      <c r="N533" s="253"/>
      <c r="O533" s="253"/>
      <c r="P533" s="253"/>
      <c r="Q533" s="253"/>
      <c r="R533" s="253"/>
      <c r="S533" s="253"/>
      <c r="T533" s="254"/>
      <c r="AT533" s="255" t="s">
        <v>162</v>
      </c>
      <c r="AU533" s="255" t="s">
        <v>85</v>
      </c>
      <c r="AV533" s="12" t="s">
        <v>85</v>
      </c>
      <c r="AW533" s="12" t="s">
        <v>36</v>
      </c>
      <c r="AX533" s="12" t="s">
        <v>76</v>
      </c>
      <c r="AY533" s="255" t="s">
        <v>154</v>
      </c>
    </row>
    <row r="534" s="12" customFormat="1">
      <c r="B534" s="245"/>
      <c r="C534" s="246"/>
      <c r="D534" s="236" t="s">
        <v>162</v>
      </c>
      <c r="E534" s="247" t="s">
        <v>21</v>
      </c>
      <c r="F534" s="248" t="s">
        <v>401</v>
      </c>
      <c r="G534" s="246"/>
      <c r="H534" s="249">
        <v>-4.4199999999999999</v>
      </c>
      <c r="I534" s="250"/>
      <c r="J534" s="246"/>
      <c r="K534" s="246"/>
      <c r="L534" s="251"/>
      <c r="M534" s="252"/>
      <c r="N534" s="253"/>
      <c r="O534" s="253"/>
      <c r="P534" s="253"/>
      <c r="Q534" s="253"/>
      <c r="R534" s="253"/>
      <c r="S534" s="253"/>
      <c r="T534" s="254"/>
      <c r="AT534" s="255" t="s">
        <v>162</v>
      </c>
      <c r="AU534" s="255" t="s">
        <v>85</v>
      </c>
      <c r="AV534" s="12" t="s">
        <v>85</v>
      </c>
      <c r="AW534" s="12" t="s">
        <v>36</v>
      </c>
      <c r="AX534" s="12" t="s">
        <v>76</v>
      </c>
      <c r="AY534" s="255" t="s">
        <v>154</v>
      </c>
    </row>
    <row r="535" s="12" customFormat="1">
      <c r="B535" s="245"/>
      <c r="C535" s="246"/>
      <c r="D535" s="236" t="s">
        <v>162</v>
      </c>
      <c r="E535" s="247" t="s">
        <v>21</v>
      </c>
      <c r="F535" s="248" t="s">
        <v>402</v>
      </c>
      <c r="G535" s="246"/>
      <c r="H535" s="249">
        <v>-1.161</v>
      </c>
      <c r="I535" s="250"/>
      <c r="J535" s="246"/>
      <c r="K535" s="246"/>
      <c r="L535" s="251"/>
      <c r="M535" s="252"/>
      <c r="N535" s="253"/>
      <c r="O535" s="253"/>
      <c r="P535" s="253"/>
      <c r="Q535" s="253"/>
      <c r="R535" s="253"/>
      <c r="S535" s="253"/>
      <c r="T535" s="254"/>
      <c r="AT535" s="255" t="s">
        <v>162</v>
      </c>
      <c r="AU535" s="255" t="s">
        <v>85</v>
      </c>
      <c r="AV535" s="12" t="s">
        <v>85</v>
      </c>
      <c r="AW535" s="12" t="s">
        <v>36</v>
      </c>
      <c r="AX535" s="12" t="s">
        <v>76</v>
      </c>
      <c r="AY535" s="255" t="s">
        <v>154</v>
      </c>
    </row>
    <row r="536" s="12" customFormat="1">
      <c r="B536" s="245"/>
      <c r="C536" s="246"/>
      <c r="D536" s="236" t="s">
        <v>162</v>
      </c>
      <c r="E536" s="247" t="s">
        <v>21</v>
      </c>
      <c r="F536" s="248" t="s">
        <v>403</v>
      </c>
      <c r="G536" s="246"/>
      <c r="H536" s="249">
        <v>-3.8959999999999999</v>
      </c>
      <c r="I536" s="250"/>
      <c r="J536" s="246"/>
      <c r="K536" s="246"/>
      <c r="L536" s="251"/>
      <c r="M536" s="252"/>
      <c r="N536" s="253"/>
      <c r="O536" s="253"/>
      <c r="P536" s="253"/>
      <c r="Q536" s="253"/>
      <c r="R536" s="253"/>
      <c r="S536" s="253"/>
      <c r="T536" s="254"/>
      <c r="AT536" s="255" t="s">
        <v>162</v>
      </c>
      <c r="AU536" s="255" t="s">
        <v>85</v>
      </c>
      <c r="AV536" s="12" t="s">
        <v>85</v>
      </c>
      <c r="AW536" s="12" t="s">
        <v>36</v>
      </c>
      <c r="AX536" s="12" t="s">
        <v>76</v>
      </c>
      <c r="AY536" s="255" t="s">
        <v>154</v>
      </c>
    </row>
    <row r="537" s="12" customFormat="1">
      <c r="B537" s="245"/>
      <c r="C537" s="246"/>
      <c r="D537" s="236" t="s">
        <v>162</v>
      </c>
      <c r="E537" s="247" t="s">
        <v>21</v>
      </c>
      <c r="F537" s="248" t="s">
        <v>404</v>
      </c>
      <c r="G537" s="246"/>
      <c r="H537" s="249">
        <v>-1.548</v>
      </c>
      <c r="I537" s="250"/>
      <c r="J537" s="246"/>
      <c r="K537" s="246"/>
      <c r="L537" s="251"/>
      <c r="M537" s="252"/>
      <c r="N537" s="253"/>
      <c r="O537" s="253"/>
      <c r="P537" s="253"/>
      <c r="Q537" s="253"/>
      <c r="R537" s="253"/>
      <c r="S537" s="253"/>
      <c r="T537" s="254"/>
      <c r="AT537" s="255" t="s">
        <v>162</v>
      </c>
      <c r="AU537" s="255" t="s">
        <v>85</v>
      </c>
      <c r="AV537" s="12" t="s">
        <v>85</v>
      </c>
      <c r="AW537" s="12" t="s">
        <v>36</v>
      </c>
      <c r="AX537" s="12" t="s">
        <v>76</v>
      </c>
      <c r="AY537" s="255" t="s">
        <v>154</v>
      </c>
    </row>
    <row r="538" s="12" customFormat="1">
      <c r="B538" s="245"/>
      <c r="C538" s="246"/>
      <c r="D538" s="236" t="s">
        <v>162</v>
      </c>
      <c r="E538" s="247" t="s">
        <v>21</v>
      </c>
      <c r="F538" s="248" t="s">
        <v>405</v>
      </c>
      <c r="G538" s="246"/>
      <c r="H538" s="249">
        <v>-7.5599999999999996</v>
      </c>
      <c r="I538" s="250"/>
      <c r="J538" s="246"/>
      <c r="K538" s="246"/>
      <c r="L538" s="251"/>
      <c r="M538" s="252"/>
      <c r="N538" s="253"/>
      <c r="O538" s="253"/>
      <c r="P538" s="253"/>
      <c r="Q538" s="253"/>
      <c r="R538" s="253"/>
      <c r="S538" s="253"/>
      <c r="T538" s="254"/>
      <c r="AT538" s="255" t="s">
        <v>162</v>
      </c>
      <c r="AU538" s="255" t="s">
        <v>85</v>
      </c>
      <c r="AV538" s="12" t="s">
        <v>85</v>
      </c>
      <c r="AW538" s="12" t="s">
        <v>36</v>
      </c>
      <c r="AX538" s="12" t="s">
        <v>76</v>
      </c>
      <c r="AY538" s="255" t="s">
        <v>154</v>
      </c>
    </row>
    <row r="539" s="11" customFormat="1">
      <c r="B539" s="234"/>
      <c r="C539" s="235"/>
      <c r="D539" s="236" t="s">
        <v>162</v>
      </c>
      <c r="E539" s="237" t="s">
        <v>21</v>
      </c>
      <c r="F539" s="238" t="s">
        <v>359</v>
      </c>
      <c r="G539" s="235"/>
      <c r="H539" s="237" t="s">
        <v>21</v>
      </c>
      <c r="I539" s="239"/>
      <c r="J539" s="235"/>
      <c r="K539" s="235"/>
      <c r="L539" s="240"/>
      <c r="M539" s="241"/>
      <c r="N539" s="242"/>
      <c r="O539" s="242"/>
      <c r="P539" s="242"/>
      <c r="Q539" s="242"/>
      <c r="R539" s="242"/>
      <c r="S539" s="242"/>
      <c r="T539" s="243"/>
      <c r="AT539" s="244" t="s">
        <v>162</v>
      </c>
      <c r="AU539" s="244" t="s">
        <v>85</v>
      </c>
      <c r="AV539" s="11" t="s">
        <v>38</v>
      </c>
      <c r="AW539" s="11" t="s">
        <v>36</v>
      </c>
      <c r="AX539" s="11" t="s">
        <v>76</v>
      </c>
      <c r="AY539" s="244" t="s">
        <v>154</v>
      </c>
    </row>
    <row r="540" s="12" customFormat="1">
      <c r="B540" s="245"/>
      <c r="C540" s="246"/>
      <c r="D540" s="236" t="s">
        <v>162</v>
      </c>
      <c r="E540" s="247" t="s">
        <v>21</v>
      </c>
      <c r="F540" s="248" t="s">
        <v>406</v>
      </c>
      <c r="G540" s="246"/>
      <c r="H540" s="249">
        <v>0.32300000000000001</v>
      </c>
      <c r="I540" s="250"/>
      <c r="J540" s="246"/>
      <c r="K540" s="246"/>
      <c r="L540" s="251"/>
      <c r="M540" s="252"/>
      <c r="N540" s="253"/>
      <c r="O540" s="253"/>
      <c r="P540" s="253"/>
      <c r="Q540" s="253"/>
      <c r="R540" s="253"/>
      <c r="S540" s="253"/>
      <c r="T540" s="254"/>
      <c r="AT540" s="255" t="s">
        <v>162</v>
      </c>
      <c r="AU540" s="255" t="s">
        <v>85</v>
      </c>
      <c r="AV540" s="12" t="s">
        <v>85</v>
      </c>
      <c r="AW540" s="12" t="s">
        <v>36</v>
      </c>
      <c r="AX540" s="12" t="s">
        <v>76</v>
      </c>
      <c r="AY540" s="255" t="s">
        <v>154</v>
      </c>
    </row>
    <row r="541" s="12" customFormat="1">
      <c r="B541" s="245"/>
      <c r="C541" s="246"/>
      <c r="D541" s="236" t="s">
        <v>162</v>
      </c>
      <c r="E541" s="247" t="s">
        <v>21</v>
      </c>
      <c r="F541" s="248" t="s">
        <v>407</v>
      </c>
      <c r="G541" s="246"/>
      <c r="H541" s="249">
        <v>0.16500000000000001</v>
      </c>
      <c r="I541" s="250"/>
      <c r="J541" s="246"/>
      <c r="K541" s="246"/>
      <c r="L541" s="251"/>
      <c r="M541" s="252"/>
      <c r="N541" s="253"/>
      <c r="O541" s="253"/>
      <c r="P541" s="253"/>
      <c r="Q541" s="253"/>
      <c r="R541" s="253"/>
      <c r="S541" s="253"/>
      <c r="T541" s="254"/>
      <c r="AT541" s="255" t="s">
        <v>162</v>
      </c>
      <c r="AU541" s="255" t="s">
        <v>85</v>
      </c>
      <c r="AV541" s="12" t="s">
        <v>85</v>
      </c>
      <c r="AW541" s="12" t="s">
        <v>36</v>
      </c>
      <c r="AX541" s="12" t="s">
        <v>76</v>
      </c>
      <c r="AY541" s="255" t="s">
        <v>154</v>
      </c>
    </row>
    <row r="542" s="12" customFormat="1">
      <c r="B542" s="245"/>
      <c r="C542" s="246"/>
      <c r="D542" s="236" t="s">
        <v>162</v>
      </c>
      <c r="E542" s="247" t="s">
        <v>21</v>
      </c>
      <c r="F542" s="248" t="s">
        <v>408</v>
      </c>
      <c r="G542" s="246"/>
      <c r="H542" s="249">
        <v>1.6499999999999999</v>
      </c>
      <c r="I542" s="250"/>
      <c r="J542" s="246"/>
      <c r="K542" s="246"/>
      <c r="L542" s="251"/>
      <c r="M542" s="252"/>
      <c r="N542" s="253"/>
      <c r="O542" s="253"/>
      <c r="P542" s="253"/>
      <c r="Q542" s="253"/>
      <c r="R542" s="253"/>
      <c r="S542" s="253"/>
      <c r="T542" s="254"/>
      <c r="AT542" s="255" t="s">
        <v>162</v>
      </c>
      <c r="AU542" s="255" t="s">
        <v>85</v>
      </c>
      <c r="AV542" s="12" t="s">
        <v>85</v>
      </c>
      <c r="AW542" s="12" t="s">
        <v>36</v>
      </c>
      <c r="AX542" s="12" t="s">
        <v>76</v>
      </c>
      <c r="AY542" s="255" t="s">
        <v>154</v>
      </c>
    </row>
    <row r="543" s="12" customFormat="1">
      <c r="B543" s="245"/>
      <c r="C543" s="246"/>
      <c r="D543" s="236" t="s">
        <v>162</v>
      </c>
      <c r="E543" s="247" t="s">
        <v>21</v>
      </c>
      <c r="F543" s="248" t="s">
        <v>409</v>
      </c>
      <c r="G543" s="246"/>
      <c r="H543" s="249">
        <v>1.3700000000000001</v>
      </c>
      <c r="I543" s="250"/>
      <c r="J543" s="246"/>
      <c r="K543" s="246"/>
      <c r="L543" s="251"/>
      <c r="M543" s="252"/>
      <c r="N543" s="253"/>
      <c r="O543" s="253"/>
      <c r="P543" s="253"/>
      <c r="Q543" s="253"/>
      <c r="R543" s="253"/>
      <c r="S543" s="253"/>
      <c r="T543" s="254"/>
      <c r="AT543" s="255" t="s">
        <v>162</v>
      </c>
      <c r="AU543" s="255" t="s">
        <v>85</v>
      </c>
      <c r="AV543" s="12" t="s">
        <v>85</v>
      </c>
      <c r="AW543" s="12" t="s">
        <v>36</v>
      </c>
      <c r="AX543" s="12" t="s">
        <v>76</v>
      </c>
      <c r="AY543" s="255" t="s">
        <v>154</v>
      </c>
    </row>
    <row r="544" s="12" customFormat="1">
      <c r="B544" s="245"/>
      <c r="C544" s="246"/>
      <c r="D544" s="236" t="s">
        <v>162</v>
      </c>
      <c r="E544" s="247" t="s">
        <v>21</v>
      </c>
      <c r="F544" s="248" t="s">
        <v>410</v>
      </c>
      <c r="G544" s="246"/>
      <c r="H544" s="249">
        <v>1.518</v>
      </c>
      <c r="I544" s="250"/>
      <c r="J544" s="246"/>
      <c r="K544" s="246"/>
      <c r="L544" s="251"/>
      <c r="M544" s="252"/>
      <c r="N544" s="253"/>
      <c r="O544" s="253"/>
      <c r="P544" s="253"/>
      <c r="Q544" s="253"/>
      <c r="R544" s="253"/>
      <c r="S544" s="253"/>
      <c r="T544" s="254"/>
      <c r="AT544" s="255" t="s">
        <v>162</v>
      </c>
      <c r="AU544" s="255" t="s">
        <v>85</v>
      </c>
      <c r="AV544" s="12" t="s">
        <v>85</v>
      </c>
      <c r="AW544" s="12" t="s">
        <v>36</v>
      </c>
      <c r="AX544" s="12" t="s">
        <v>76</v>
      </c>
      <c r="AY544" s="255" t="s">
        <v>154</v>
      </c>
    </row>
    <row r="545" s="12" customFormat="1">
      <c r="B545" s="245"/>
      <c r="C545" s="246"/>
      <c r="D545" s="236" t="s">
        <v>162</v>
      </c>
      <c r="E545" s="247" t="s">
        <v>21</v>
      </c>
      <c r="F545" s="248" t="s">
        <v>411</v>
      </c>
      <c r="G545" s="246"/>
      <c r="H545" s="249">
        <v>0.38300000000000001</v>
      </c>
      <c r="I545" s="250"/>
      <c r="J545" s="246"/>
      <c r="K545" s="246"/>
      <c r="L545" s="251"/>
      <c r="M545" s="252"/>
      <c r="N545" s="253"/>
      <c r="O545" s="253"/>
      <c r="P545" s="253"/>
      <c r="Q545" s="253"/>
      <c r="R545" s="253"/>
      <c r="S545" s="253"/>
      <c r="T545" s="254"/>
      <c r="AT545" s="255" t="s">
        <v>162</v>
      </c>
      <c r="AU545" s="255" t="s">
        <v>85</v>
      </c>
      <c r="AV545" s="12" t="s">
        <v>85</v>
      </c>
      <c r="AW545" s="12" t="s">
        <v>36</v>
      </c>
      <c r="AX545" s="12" t="s">
        <v>76</v>
      </c>
      <c r="AY545" s="255" t="s">
        <v>154</v>
      </c>
    </row>
    <row r="546" s="12" customFormat="1">
      <c r="B546" s="245"/>
      <c r="C546" s="246"/>
      <c r="D546" s="236" t="s">
        <v>162</v>
      </c>
      <c r="E546" s="247" t="s">
        <v>21</v>
      </c>
      <c r="F546" s="248" t="s">
        <v>412</v>
      </c>
      <c r="G546" s="246"/>
      <c r="H546" s="249">
        <v>0.90000000000000002</v>
      </c>
      <c r="I546" s="250"/>
      <c r="J546" s="246"/>
      <c r="K546" s="246"/>
      <c r="L546" s="251"/>
      <c r="M546" s="252"/>
      <c r="N546" s="253"/>
      <c r="O546" s="253"/>
      <c r="P546" s="253"/>
      <c r="Q546" s="253"/>
      <c r="R546" s="253"/>
      <c r="S546" s="253"/>
      <c r="T546" s="254"/>
      <c r="AT546" s="255" t="s">
        <v>162</v>
      </c>
      <c r="AU546" s="255" t="s">
        <v>85</v>
      </c>
      <c r="AV546" s="12" t="s">
        <v>85</v>
      </c>
      <c r="AW546" s="12" t="s">
        <v>36</v>
      </c>
      <c r="AX546" s="12" t="s">
        <v>76</v>
      </c>
      <c r="AY546" s="255" t="s">
        <v>154</v>
      </c>
    </row>
    <row r="547" s="12" customFormat="1">
      <c r="B547" s="245"/>
      <c r="C547" s="246"/>
      <c r="D547" s="236" t="s">
        <v>162</v>
      </c>
      <c r="E547" s="247" t="s">
        <v>21</v>
      </c>
      <c r="F547" s="248" t="s">
        <v>413</v>
      </c>
      <c r="G547" s="246"/>
      <c r="H547" s="249">
        <v>0.52100000000000002</v>
      </c>
      <c r="I547" s="250"/>
      <c r="J547" s="246"/>
      <c r="K547" s="246"/>
      <c r="L547" s="251"/>
      <c r="M547" s="252"/>
      <c r="N547" s="253"/>
      <c r="O547" s="253"/>
      <c r="P547" s="253"/>
      <c r="Q547" s="253"/>
      <c r="R547" s="253"/>
      <c r="S547" s="253"/>
      <c r="T547" s="254"/>
      <c r="AT547" s="255" t="s">
        <v>162</v>
      </c>
      <c r="AU547" s="255" t="s">
        <v>85</v>
      </c>
      <c r="AV547" s="12" t="s">
        <v>85</v>
      </c>
      <c r="AW547" s="12" t="s">
        <v>36</v>
      </c>
      <c r="AX547" s="12" t="s">
        <v>76</v>
      </c>
      <c r="AY547" s="255" t="s">
        <v>154</v>
      </c>
    </row>
    <row r="548" s="12" customFormat="1">
      <c r="B548" s="245"/>
      <c r="C548" s="246"/>
      <c r="D548" s="236" t="s">
        <v>162</v>
      </c>
      <c r="E548" s="247" t="s">
        <v>21</v>
      </c>
      <c r="F548" s="248" t="s">
        <v>414</v>
      </c>
      <c r="G548" s="246"/>
      <c r="H548" s="249">
        <v>1.782</v>
      </c>
      <c r="I548" s="250"/>
      <c r="J548" s="246"/>
      <c r="K548" s="246"/>
      <c r="L548" s="251"/>
      <c r="M548" s="252"/>
      <c r="N548" s="253"/>
      <c r="O548" s="253"/>
      <c r="P548" s="253"/>
      <c r="Q548" s="253"/>
      <c r="R548" s="253"/>
      <c r="S548" s="253"/>
      <c r="T548" s="254"/>
      <c r="AT548" s="255" t="s">
        <v>162</v>
      </c>
      <c r="AU548" s="255" t="s">
        <v>85</v>
      </c>
      <c r="AV548" s="12" t="s">
        <v>85</v>
      </c>
      <c r="AW548" s="12" t="s">
        <v>36</v>
      </c>
      <c r="AX548" s="12" t="s">
        <v>76</v>
      </c>
      <c r="AY548" s="255" t="s">
        <v>154</v>
      </c>
    </row>
    <row r="549" s="14" customFormat="1">
      <c r="B549" s="267"/>
      <c r="C549" s="268"/>
      <c r="D549" s="236" t="s">
        <v>162</v>
      </c>
      <c r="E549" s="269" t="s">
        <v>21</v>
      </c>
      <c r="F549" s="270" t="s">
        <v>508</v>
      </c>
      <c r="G549" s="268"/>
      <c r="H549" s="271">
        <v>261.88600000000002</v>
      </c>
      <c r="I549" s="272"/>
      <c r="J549" s="268"/>
      <c r="K549" s="268"/>
      <c r="L549" s="273"/>
      <c r="M549" s="274"/>
      <c r="N549" s="275"/>
      <c r="O549" s="275"/>
      <c r="P549" s="275"/>
      <c r="Q549" s="275"/>
      <c r="R549" s="275"/>
      <c r="S549" s="275"/>
      <c r="T549" s="276"/>
      <c r="AT549" s="277" t="s">
        <v>162</v>
      </c>
      <c r="AU549" s="277" t="s">
        <v>85</v>
      </c>
      <c r="AV549" s="14" t="s">
        <v>170</v>
      </c>
      <c r="AW549" s="14" t="s">
        <v>36</v>
      </c>
      <c r="AX549" s="14" t="s">
        <v>76</v>
      </c>
      <c r="AY549" s="277" t="s">
        <v>154</v>
      </c>
    </row>
    <row r="550" s="11" customFormat="1">
      <c r="B550" s="234"/>
      <c r="C550" s="235"/>
      <c r="D550" s="236" t="s">
        <v>162</v>
      </c>
      <c r="E550" s="237" t="s">
        <v>21</v>
      </c>
      <c r="F550" s="238" t="s">
        <v>197</v>
      </c>
      <c r="G550" s="235"/>
      <c r="H550" s="237" t="s">
        <v>21</v>
      </c>
      <c r="I550" s="239"/>
      <c r="J550" s="235"/>
      <c r="K550" s="235"/>
      <c r="L550" s="240"/>
      <c r="M550" s="241"/>
      <c r="N550" s="242"/>
      <c r="O550" s="242"/>
      <c r="P550" s="242"/>
      <c r="Q550" s="242"/>
      <c r="R550" s="242"/>
      <c r="S550" s="242"/>
      <c r="T550" s="243"/>
      <c r="AT550" s="244" t="s">
        <v>162</v>
      </c>
      <c r="AU550" s="244" t="s">
        <v>85</v>
      </c>
      <c r="AV550" s="11" t="s">
        <v>38</v>
      </c>
      <c r="AW550" s="11" t="s">
        <v>36</v>
      </c>
      <c r="AX550" s="11" t="s">
        <v>76</v>
      </c>
      <c r="AY550" s="244" t="s">
        <v>154</v>
      </c>
    </row>
    <row r="551" s="11" customFormat="1">
      <c r="B551" s="234"/>
      <c r="C551" s="235"/>
      <c r="D551" s="236" t="s">
        <v>162</v>
      </c>
      <c r="E551" s="237" t="s">
        <v>21</v>
      </c>
      <c r="F551" s="238" t="s">
        <v>304</v>
      </c>
      <c r="G551" s="235"/>
      <c r="H551" s="237" t="s">
        <v>21</v>
      </c>
      <c r="I551" s="239"/>
      <c r="J551" s="235"/>
      <c r="K551" s="235"/>
      <c r="L551" s="240"/>
      <c r="M551" s="241"/>
      <c r="N551" s="242"/>
      <c r="O551" s="242"/>
      <c r="P551" s="242"/>
      <c r="Q551" s="242"/>
      <c r="R551" s="242"/>
      <c r="S551" s="242"/>
      <c r="T551" s="243"/>
      <c r="AT551" s="244" t="s">
        <v>162</v>
      </c>
      <c r="AU551" s="244" t="s">
        <v>85</v>
      </c>
      <c r="AV551" s="11" t="s">
        <v>38</v>
      </c>
      <c r="AW551" s="11" t="s">
        <v>36</v>
      </c>
      <c r="AX551" s="11" t="s">
        <v>76</v>
      </c>
      <c r="AY551" s="244" t="s">
        <v>154</v>
      </c>
    </row>
    <row r="552" s="12" customFormat="1">
      <c r="B552" s="245"/>
      <c r="C552" s="246"/>
      <c r="D552" s="236" t="s">
        <v>162</v>
      </c>
      <c r="E552" s="247" t="s">
        <v>21</v>
      </c>
      <c r="F552" s="248" t="s">
        <v>419</v>
      </c>
      <c r="G552" s="246"/>
      <c r="H552" s="249">
        <v>18.355</v>
      </c>
      <c r="I552" s="250"/>
      <c r="J552" s="246"/>
      <c r="K552" s="246"/>
      <c r="L552" s="251"/>
      <c r="M552" s="252"/>
      <c r="N552" s="253"/>
      <c r="O552" s="253"/>
      <c r="P552" s="253"/>
      <c r="Q552" s="253"/>
      <c r="R552" s="253"/>
      <c r="S552" s="253"/>
      <c r="T552" s="254"/>
      <c r="AT552" s="255" t="s">
        <v>162</v>
      </c>
      <c r="AU552" s="255" t="s">
        <v>85</v>
      </c>
      <c r="AV552" s="12" t="s">
        <v>85</v>
      </c>
      <c r="AW552" s="12" t="s">
        <v>36</v>
      </c>
      <c r="AX552" s="12" t="s">
        <v>76</v>
      </c>
      <c r="AY552" s="255" t="s">
        <v>154</v>
      </c>
    </row>
    <row r="553" s="12" customFormat="1">
      <c r="B553" s="245"/>
      <c r="C553" s="246"/>
      <c r="D553" s="236" t="s">
        <v>162</v>
      </c>
      <c r="E553" s="247" t="s">
        <v>21</v>
      </c>
      <c r="F553" s="248" t="s">
        <v>420</v>
      </c>
      <c r="G553" s="246"/>
      <c r="H553" s="249">
        <v>2.323</v>
      </c>
      <c r="I553" s="250"/>
      <c r="J553" s="246"/>
      <c r="K553" s="246"/>
      <c r="L553" s="251"/>
      <c r="M553" s="252"/>
      <c r="N553" s="253"/>
      <c r="O553" s="253"/>
      <c r="P553" s="253"/>
      <c r="Q553" s="253"/>
      <c r="R553" s="253"/>
      <c r="S553" s="253"/>
      <c r="T553" s="254"/>
      <c r="AT553" s="255" t="s">
        <v>162</v>
      </c>
      <c r="AU553" s="255" t="s">
        <v>85</v>
      </c>
      <c r="AV553" s="12" t="s">
        <v>85</v>
      </c>
      <c r="AW553" s="12" t="s">
        <v>36</v>
      </c>
      <c r="AX553" s="12" t="s">
        <v>76</v>
      </c>
      <c r="AY553" s="255" t="s">
        <v>154</v>
      </c>
    </row>
    <row r="554" s="11" customFormat="1">
      <c r="B554" s="234"/>
      <c r="C554" s="235"/>
      <c r="D554" s="236" t="s">
        <v>162</v>
      </c>
      <c r="E554" s="237" t="s">
        <v>21</v>
      </c>
      <c r="F554" s="238" t="s">
        <v>356</v>
      </c>
      <c r="G554" s="235"/>
      <c r="H554" s="237" t="s">
        <v>21</v>
      </c>
      <c r="I554" s="239"/>
      <c r="J554" s="235"/>
      <c r="K554" s="235"/>
      <c r="L554" s="240"/>
      <c r="M554" s="241"/>
      <c r="N554" s="242"/>
      <c r="O554" s="242"/>
      <c r="P554" s="242"/>
      <c r="Q554" s="242"/>
      <c r="R554" s="242"/>
      <c r="S554" s="242"/>
      <c r="T554" s="243"/>
      <c r="AT554" s="244" t="s">
        <v>162</v>
      </c>
      <c r="AU554" s="244" t="s">
        <v>85</v>
      </c>
      <c r="AV554" s="11" t="s">
        <v>38</v>
      </c>
      <c r="AW554" s="11" t="s">
        <v>36</v>
      </c>
      <c r="AX554" s="11" t="s">
        <v>76</v>
      </c>
      <c r="AY554" s="244" t="s">
        <v>154</v>
      </c>
    </row>
    <row r="555" s="12" customFormat="1">
      <c r="B555" s="245"/>
      <c r="C555" s="246"/>
      <c r="D555" s="236" t="s">
        <v>162</v>
      </c>
      <c r="E555" s="247" t="s">
        <v>21</v>
      </c>
      <c r="F555" s="248" t="s">
        <v>357</v>
      </c>
      <c r="G555" s="246"/>
      <c r="H555" s="249">
        <v>-1.53</v>
      </c>
      <c r="I555" s="250"/>
      <c r="J555" s="246"/>
      <c r="K555" s="246"/>
      <c r="L555" s="251"/>
      <c r="M555" s="252"/>
      <c r="N555" s="253"/>
      <c r="O555" s="253"/>
      <c r="P555" s="253"/>
      <c r="Q555" s="253"/>
      <c r="R555" s="253"/>
      <c r="S555" s="253"/>
      <c r="T555" s="254"/>
      <c r="AT555" s="255" t="s">
        <v>162</v>
      </c>
      <c r="AU555" s="255" t="s">
        <v>85</v>
      </c>
      <c r="AV555" s="12" t="s">
        <v>85</v>
      </c>
      <c r="AW555" s="12" t="s">
        <v>36</v>
      </c>
      <c r="AX555" s="12" t="s">
        <v>76</v>
      </c>
      <c r="AY555" s="255" t="s">
        <v>154</v>
      </c>
    </row>
    <row r="556" s="12" customFormat="1">
      <c r="B556" s="245"/>
      <c r="C556" s="246"/>
      <c r="D556" s="236" t="s">
        <v>162</v>
      </c>
      <c r="E556" s="247" t="s">
        <v>21</v>
      </c>
      <c r="F556" s="248" t="s">
        <v>358</v>
      </c>
      <c r="G556" s="246"/>
      <c r="H556" s="249">
        <v>-0.27000000000000002</v>
      </c>
      <c r="I556" s="250"/>
      <c r="J556" s="246"/>
      <c r="K556" s="246"/>
      <c r="L556" s="251"/>
      <c r="M556" s="252"/>
      <c r="N556" s="253"/>
      <c r="O556" s="253"/>
      <c r="P556" s="253"/>
      <c r="Q556" s="253"/>
      <c r="R556" s="253"/>
      <c r="S556" s="253"/>
      <c r="T556" s="254"/>
      <c r="AT556" s="255" t="s">
        <v>162</v>
      </c>
      <c r="AU556" s="255" t="s">
        <v>85</v>
      </c>
      <c r="AV556" s="12" t="s">
        <v>85</v>
      </c>
      <c r="AW556" s="12" t="s">
        <v>36</v>
      </c>
      <c r="AX556" s="12" t="s">
        <v>76</v>
      </c>
      <c r="AY556" s="255" t="s">
        <v>154</v>
      </c>
    </row>
    <row r="557" s="11" customFormat="1">
      <c r="B557" s="234"/>
      <c r="C557" s="235"/>
      <c r="D557" s="236" t="s">
        <v>162</v>
      </c>
      <c r="E557" s="237" t="s">
        <v>21</v>
      </c>
      <c r="F557" s="238" t="s">
        <v>359</v>
      </c>
      <c r="G557" s="235"/>
      <c r="H557" s="237" t="s">
        <v>21</v>
      </c>
      <c r="I557" s="239"/>
      <c r="J557" s="235"/>
      <c r="K557" s="235"/>
      <c r="L557" s="240"/>
      <c r="M557" s="241"/>
      <c r="N557" s="242"/>
      <c r="O557" s="242"/>
      <c r="P557" s="242"/>
      <c r="Q557" s="242"/>
      <c r="R557" s="242"/>
      <c r="S557" s="242"/>
      <c r="T557" s="243"/>
      <c r="AT557" s="244" t="s">
        <v>162</v>
      </c>
      <c r="AU557" s="244" t="s">
        <v>85</v>
      </c>
      <c r="AV557" s="11" t="s">
        <v>38</v>
      </c>
      <c r="AW557" s="11" t="s">
        <v>36</v>
      </c>
      <c r="AX557" s="11" t="s">
        <v>76</v>
      </c>
      <c r="AY557" s="244" t="s">
        <v>154</v>
      </c>
    </row>
    <row r="558" s="12" customFormat="1">
      <c r="B558" s="245"/>
      <c r="C558" s="246"/>
      <c r="D558" s="236" t="s">
        <v>162</v>
      </c>
      <c r="E558" s="247" t="s">
        <v>21</v>
      </c>
      <c r="F558" s="248" t="s">
        <v>421</v>
      </c>
      <c r="G558" s="246"/>
      <c r="H558" s="249">
        <v>0.437</v>
      </c>
      <c r="I558" s="250"/>
      <c r="J558" s="246"/>
      <c r="K558" s="246"/>
      <c r="L558" s="251"/>
      <c r="M558" s="252"/>
      <c r="N558" s="253"/>
      <c r="O558" s="253"/>
      <c r="P558" s="253"/>
      <c r="Q558" s="253"/>
      <c r="R558" s="253"/>
      <c r="S558" s="253"/>
      <c r="T558" s="254"/>
      <c r="AT558" s="255" t="s">
        <v>162</v>
      </c>
      <c r="AU558" s="255" t="s">
        <v>85</v>
      </c>
      <c r="AV558" s="12" t="s">
        <v>85</v>
      </c>
      <c r="AW558" s="12" t="s">
        <v>36</v>
      </c>
      <c r="AX558" s="12" t="s">
        <v>76</v>
      </c>
      <c r="AY558" s="255" t="s">
        <v>154</v>
      </c>
    </row>
    <row r="559" s="12" customFormat="1">
      <c r="B559" s="245"/>
      <c r="C559" s="246"/>
      <c r="D559" s="236" t="s">
        <v>162</v>
      </c>
      <c r="E559" s="247" t="s">
        <v>21</v>
      </c>
      <c r="F559" s="248" t="s">
        <v>422</v>
      </c>
      <c r="G559" s="246"/>
      <c r="H559" s="249">
        <v>0.14999999999999999</v>
      </c>
      <c r="I559" s="250"/>
      <c r="J559" s="246"/>
      <c r="K559" s="246"/>
      <c r="L559" s="251"/>
      <c r="M559" s="252"/>
      <c r="N559" s="253"/>
      <c r="O559" s="253"/>
      <c r="P559" s="253"/>
      <c r="Q559" s="253"/>
      <c r="R559" s="253"/>
      <c r="S559" s="253"/>
      <c r="T559" s="254"/>
      <c r="AT559" s="255" t="s">
        <v>162</v>
      </c>
      <c r="AU559" s="255" t="s">
        <v>85</v>
      </c>
      <c r="AV559" s="12" t="s">
        <v>85</v>
      </c>
      <c r="AW559" s="12" t="s">
        <v>36</v>
      </c>
      <c r="AX559" s="12" t="s">
        <v>76</v>
      </c>
      <c r="AY559" s="255" t="s">
        <v>154</v>
      </c>
    </row>
    <row r="560" s="14" customFormat="1">
      <c r="B560" s="267"/>
      <c r="C560" s="268"/>
      <c r="D560" s="236" t="s">
        <v>162</v>
      </c>
      <c r="E560" s="269" t="s">
        <v>21</v>
      </c>
      <c r="F560" s="270" t="s">
        <v>306</v>
      </c>
      <c r="G560" s="268"/>
      <c r="H560" s="271">
        <v>19.465</v>
      </c>
      <c r="I560" s="272"/>
      <c r="J560" s="268"/>
      <c r="K560" s="268"/>
      <c r="L560" s="273"/>
      <c r="M560" s="274"/>
      <c r="N560" s="275"/>
      <c r="O560" s="275"/>
      <c r="P560" s="275"/>
      <c r="Q560" s="275"/>
      <c r="R560" s="275"/>
      <c r="S560" s="275"/>
      <c r="T560" s="276"/>
      <c r="AT560" s="277" t="s">
        <v>162</v>
      </c>
      <c r="AU560" s="277" t="s">
        <v>85</v>
      </c>
      <c r="AV560" s="14" t="s">
        <v>170</v>
      </c>
      <c r="AW560" s="14" t="s">
        <v>36</v>
      </c>
      <c r="AX560" s="14" t="s">
        <v>76</v>
      </c>
      <c r="AY560" s="277" t="s">
        <v>154</v>
      </c>
    </row>
    <row r="561" s="13" customFormat="1">
      <c r="B561" s="256"/>
      <c r="C561" s="257"/>
      <c r="D561" s="236" t="s">
        <v>162</v>
      </c>
      <c r="E561" s="258" t="s">
        <v>21</v>
      </c>
      <c r="F561" s="259" t="s">
        <v>166</v>
      </c>
      <c r="G561" s="257"/>
      <c r="H561" s="260">
        <v>281.351</v>
      </c>
      <c r="I561" s="261"/>
      <c r="J561" s="257"/>
      <c r="K561" s="257"/>
      <c r="L561" s="262"/>
      <c r="M561" s="263"/>
      <c r="N561" s="264"/>
      <c r="O561" s="264"/>
      <c r="P561" s="264"/>
      <c r="Q561" s="264"/>
      <c r="R561" s="264"/>
      <c r="S561" s="264"/>
      <c r="T561" s="265"/>
      <c r="AT561" s="266" t="s">
        <v>162</v>
      </c>
      <c r="AU561" s="266" t="s">
        <v>85</v>
      </c>
      <c r="AV561" s="13" t="s">
        <v>160</v>
      </c>
      <c r="AW561" s="13" t="s">
        <v>36</v>
      </c>
      <c r="AX561" s="13" t="s">
        <v>38</v>
      </c>
      <c r="AY561" s="266" t="s">
        <v>154</v>
      </c>
    </row>
    <row r="562" s="1" customFormat="1" ht="25.5" customHeight="1">
      <c r="B562" s="47"/>
      <c r="C562" s="222" t="s">
        <v>509</v>
      </c>
      <c r="D562" s="222" t="s">
        <v>156</v>
      </c>
      <c r="E562" s="223" t="s">
        <v>510</v>
      </c>
      <c r="F562" s="224" t="s">
        <v>511</v>
      </c>
      <c r="G562" s="225" t="s">
        <v>179</v>
      </c>
      <c r="H562" s="226">
        <v>308.44999999999999</v>
      </c>
      <c r="I562" s="227"/>
      <c r="J562" s="228">
        <f>ROUND(I562*H562,2)</f>
        <v>0</v>
      </c>
      <c r="K562" s="224" t="s">
        <v>21</v>
      </c>
      <c r="L562" s="73"/>
      <c r="M562" s="229" t="s">
        <v>21</v>
      </c>
      <c r="N562" s="230" t="s">
        <v>47</v>
      </c>
      <c r="O562" s="48"/>
      <c r="P562" s="231">
        <f>O562*H562</f>
        <v>0</v>
      </c>
      <c r="Q562" s="231">
        <v>0</v>
      </c>
      <c r="R562" s="231">
        <f>Q562*H562</f>
        <v>0</v>
      </c>
      <c r="S562" s="231">
        <v>0</v>
      </c>
      <c r="T562" s="232">
        <f>S562*H562</f>
        <v>0</v>
      </c>
      <c r="AR562" s="24" t="s">
        <v>160</v>
      </c>
      <c r="AT562" s="24" t="s">
        <v>156</v>
      </c>
      <c r="AU562" s="24" t="s">
        <v>85</v>
      </c>
      <c r="AY562" s="24" t="s">
        <v>154</v>
      </c>
      <c r="BE562" s="233">
        <f>IF(N562="základní",J562,0)</f>
        <v>0</v>
      </c>
      <c r="BF562" s="233">
        <f>IF(N562="snížená",J562,0)</f>
        <v>0</v>
      </c>
      <c r="BG562" s="233">
        <f>IF(N562="zákl. přenesená",J562,0)</f>
        <v>0</v>
      </c>
      <c r="BH562" s="233">
        <f>IF(N562="sníž. přenesená",J562,0)</f>
        <v>0</v>
      </c>
      <c r="BI562" s="233">
        <f>IF(N562="nulová",J562,0)</f>
        <v>0</v>
      </c>
      <c r="BJ562" s="24" t="s">
        <v>38</v>
      </c>
      <c r="BK562" s="233">
        <f>ROUND(I562*H562,2)</f>
        <v>0</v>
      </c>
      <c r="BL562" s="24" t="s">
        <v>160</v>
      </c>
      <c r="BM562" s="24" t="s">
        <v>512</v>
      </c>
    </row>
    <row r="563" s="11" customFormat="1">
      <c r="B563" s="234"/>
      <c r="C563" s="235"/>
      <c r="D563" s="236" t="s">
        <v>162</v>
      </c>
      <c r="E563" s="237" t="s">
        <v>21</v>
      </c>
      <c r="F563" s="238" t="s">
        <v>395</v>
      </c>
      <c r="G563" s="235"/>
      <c r="H563" s="237" t="s">
        <v>21</v>
      </c>
      <c r="I563" s="239"/>
      <c r="J563" s="235"/>
      <c r="K563" s="235"/>
      <c r="L563" s="240"/>
      <c r="M563" s="241"/>
      <c r="N563" s="242"/>
      <c r="O563" s="242"/>
      <c r="P563" s="242"/>
      <c r="Q563" s="242"/>
      <c r="R563" s="242"/>
      <c r="S563" s="242"/>
      <c r="T563" s="243"/>
      <c r="AT563" s="244" t="s">
        <v>162</v>
      </c>
      <c r="AU563" s="244" t="s">
        <v>85</v>
      </c>
      <c r="AV563" s="11" t="s">
        <v>38</v>
      </c>
      <c r="AW563" s="11" t="s">
        <v>36</v>
      </c>
      <c r="AX563" s="11" t="s">
        <v>76</v>
      </c>
      <c r="AY563" s="244" t="s">
        <v>154</v>
      </c>
    </row>
    <row r="564" s="11" customFormat="1">
      <c r="B564" s="234"/>
      <c r="C564" s="235"/>
      <c r="D564" s="236" t="s">
        <v>162</v>
      </c>
      <c r="E564" s="237" t="s">
        <v>21</v>
      </c>
      <c r="F564" s="238" t="s">
        <v>513</v>
      </c>
      <c r="G564" s="235"/>
      <c r="H564" s="237" t="s">
        <v>21</v>
      </c>
      <c r="I564" s="239"/>
      <c r="J564" s="235"/>
      <c r="K564" s="235"/>
      <c r="L564" s="240"/>
      <c r="M564" s="241"/>
      <c r="N564" s="242"/>
      <c r="O564" s="242"/>
      <c r="P564" s="242"/>
      <c r="Q564" s="242"/>
      <c r="R564" s="242"/>
      <c r="S564" s="242"/>
      <c r="T564" s="243"/>
      <c r="AT564" s="244" t="s">
        <v>162</v>
      </c>
      <c r="AU564" s="244" t="s">
        <v>85</v>
      </c>
      <c r="AV564" s="11" t="s">
        <v>38</v>
      </c>
      <c r="AW564" s="11" t="s">
        <v>36</v>
      </c>
      <c r="AX564" s="11" t="s">
        <v>76</v>
      </c>
      <c r="AY564" s="244" t="s">
        <v>154</v>
      </c>
    </row>
    <row r="565" s="12" customFormat="1">
      <c r="B565" s="245"/>
      <c r="C565" s="246"/>
      <c r="D565" s="236" t="s">
        <v>162</v>
      </c>
      <c r="E565" s="247" t="s">
        <v>21</v>
      </c>
      <c r="F565" s="248" t="s">
        <v>514</v>
      </c>
      <c r="G565" s="246"/>
      <c r="H565" s="249">
        <v>241.91999999999999</v>
      </c>
      <c r="I565" s="250"/>
      <c r="J565" s="246"/>
      <c r="K565" s="246"/>
      <c r="L565" s="251"/>
      <c r="M565" s="252"/>
      <c r="N565" s="253"/>
      <c r="O565" s="253"/>
      <c r="P565" s="253"/>
      <c r="Q565" s="253"/>
      <c r="R565" s="253"/>
      <c r="S565" s="253"/>
      <c r="T565" s="254"/>
      <c r="AT565" s="255" t="s">
        <v>162</v>
      </c>
      <c r="AU565" s="255" t="s">
        <v>85</v>
      </c>
      <c r="AV565" s="12" t="s">
        <v>85</v>
      </c>
      <c r="AW565" s="12" t="s">
        <v>36</v>
      </c>
      <c r="AX565" s="12" t="s">
        <v>76</v>
      </c>
      <c r="AY565" s="255" t="s">
        <v>154</v>
      </c>
    </row>
    <row r="566" s="11" customFormat="1">
      <c r="B566" s="234"/>
      <c r="C566" s="235"/>
      <c r="D566" s="236" t="s">
        <v>162</v>
      </c>
      <c r="E566" s="237" t="s">
        <v>21</v>
      </c>
      <c r="F566" s="238" t="s">
        <v>515</v>
      </c>
      <c r="G566" s="235"/>
      <c r="H566" s="237" t="s">
        <v>21</v>
      </c>
      <c r="I566" s="239"/>
      <c r="J566" s="235"/>
      <c r="K566" s="235"/>
      <c r="L566" s="240"/>
      <c r="M566" s="241"/>
      <c r="N566" s="242"/>
      <c r="O566" s="242"/>
      <c r="P566" s="242"/>
      <c r="Q566" s="242"/>
      <c r="R566" s="242"/>
      <c r="S566" s="242"/>
      <c r="T566" s="243"/>
      <c r="AT566" s="244" t="s">
        <v>162</v>
      </c>
      <c r="AU566" s="244" t="s">
        <v>85</v>
      </c>
      <c r="AV566" s="11" t="s">
        <v>38</v>
      </c>
      <c r="AW566" s="11" t="s">
        <v>36</v>
      </c>
      <c r="AX566" s="11" t="s">
        <v>76</v>
      </c>
      <c r="AY566" s="244" t="s">
        <v>154</v>
      </c>
    </row>
    <row r="567" s="12" customFormat="1">
      <c r="B567" s="245"/>
      <c r="C567" s="246"/>
      <c r="D567" s="236" t="s">
        <v>162</v>
      </c>
      <c r="E567" s="247" t="s">
        <v>21</v>
      </c>
      <c r="F567" s="248" t="s">
        <v>516</v>
      </c>
      <c r="G567" s="246"/>
      <c r="H567" s="249">
        <v>16.199999999999999</v>
      </c>
      <c r="I567" s="250"/>
      <c r="J567" s="246"/>
      <c r="K567" s="246"/>
      <c r="L567" s="251"/>
      <c r="M567" s="252"/>
      <c r="N567" s="253"/>
      <c r="O567" s="253"/>
      <c r="P567" s="253"/>
      <c r="Q567" s="253"/>
      <c r="R567" s="253"/>
      <c r="S567" s="253"/>
      <c r="T567" s="254"/>
      <c r="AT567" s="255" t="s">
        <v>162</v>
      </c>
      <c r="AU567" s="255" t="s">
        <v>85</v>
      </c>
      <c r="AV567" s="12" t="s">
        <v>85</v>
      </c>
      <c r="AW567" s="12" t="s">
        <v>36</v>
      </c>
      <c r="AX567" s="12" t="s">
        <v>76</v>
      </c>
      <c r="AY567" s="255" t="s">
        <v>154</v>
      </c>
    </row>
    <row r="568" s="12" customFormat="1">
      <c r="B568" s="245"/>
      <c r="C568" s="246"/>
      <c r="D568" s="236" t="s">
        <v>162</v>
      </c>
      <c r="E568" s="247" t="s">
        <v>21</v>
      </c>
      <c r="F568" s="248" t="s">
        <v>517</v>
      </c>
      <c r="G568" s="246"/>
      <c r="H568" s="249">
        <v>13.35</v>
      </c>
      <c r="I568" s="250"/>
      <c r="J568" s="246"/>
      <c r="K568" s="246"/>
      <c r="L568" s="251"/>
      <c r="M568" s="252"/>
      <c r="N568" s="253"/>
      <c r="O568" s="253"/>
      <c r="P568" s="253"/>
      <c r="Q568" s="253"/>
      <c r="R568" s="253"/>
      <c r="S568" s="253"/>
      <c r="T568" s="254"/>
      <c r="AT568" s="255" t="s">
        <v>162</v>
      </c>
      <c r="AU568" s="255" t="s">
        <v>85</v>
      </c>
      <c r="AV568" s="12" t="s">
        <v>85</v>
      </c>
      <c r="AW568" s="12" t="s">
        <v>36</v>
      </c>
      <c r="AX568" s="12" t="s">
        <v>76</v>
      </c>
      <c r="AY568" s="255" t="s">
        <v>154</v>
      </c>
    </row>
    <row r="569" s="12" customFormat="1">
      <c r="B569" s="245"/>
      <c r="C569" s="246"/>
      <c r="D569" s="236" t="s">
        <v>162</v>
      </c>
      <c r="E569" s="247" t="s">
        <v>21</v>
      </c>
      <c r="F569" s="248" t="s">
        <v>518</v>
      </c>
      <c r="G569" s="246"/>
      <c r="H569" s="249">
        <v>19.600000000000001</v>
      </c>
      <c r="I569" s="250"/>
      <c r="J569" s="246"/>
      <c r="K569" s="246"/>
      <c r="L569" s="251"/>
      <c r="M569" s="252"/>
      <c r="N569" s="253"/>
      <c r="O569" s="253"/>
      <c r="P569" s="253"/>
      <c r="Q569" s="253"/>
      <c r="R569" s="253"/>
      <c r="S569" s="253"/>
      <c r="T569" s="254"/>
      <c r="AT569" s="255" t="s">
        <v>162</v>
      </c>
      <c r="AU569" s="255" t="s">
        <v>85</v>
      </c>
      <c r="AV569" s="12" t="s">
        <v>85</v>
      </c>
      <c r="AW569" s="12" t="s">
        <v>36</v>
      </c>
      <c r="AX569" s="12" t="s">
        <v>76</v>
      </c>
      <c r="AY569" s="255" t="s">
        <v>154</v>
      </c>
    </row>
    <row r="570" s="12" customFormat="1">
      <c r="B570" s="245"/>
      <c r="C570" s="246"/>
      <c r="D570" s="236" t="s">
        <v>162</v>
      </c>
      <c r="E570" s="247" t="s">
        <v>21</v>
      </c>
      <c r="F570" s="248" t="s">
        <v>519</v>
      </c>
      <c r="G570" s="246"/>
      <c r="H570" s="249">
        <v>4.9800000000000004</v>
      </c>
      <c r="I570" s="250"/>
      <c r="J570" s="246"/>
      <c r="K570" s="246"/>
      <c r="L570" s="251"/>
      <c r="M570" s="252"/>
      <c r="N570" s="253"/>
      <c r="O570" s="253"/>
      <c r="P570" s="253"/>
      <c r="Q570" s="253"/>
      <c r="R570" s="253"/>
      <c r="S570" s="253"/>
      <c r="T570" s="254"/>
      <c r="AT570" s="255" t="s">
        <v>162</v>
      </c>
      <c r="AU570" s="255" t="s">
        <v>85</v>
      </c>
      <c r="AV570" s="12" t="s">
        <v>85</v>
      </c>
      <c r="AW570" s="12" t="s">
        <v>36</v>
      </c>
      <c r="AX570" s="12" t="s">
        <v>76</v>
      </c>
      <c r="AY570" s="255" t="s">
        <v>154</v>
      </c>
    </row>
    <row r="571" s="12" customFormat="1">
      <c r="B571" s="245"/>
      <c r="C571" s="246"/>
      <c r="D571" s="236" t="s">
        <v>162</v>
      </c>
      <c r="E571" s="247" t="s">
        <v>21</v>
      </c>
      <c r="F571" s="248" t="s">
        <v>520</v>
      </c>
      <c r="G571" s="246"/>
      <c r="H571" s="249">
        <v>12.4</v>
      </c>
      <c r="I571" s="250"/>
      <c r="J571" s="246"/>
      <c r="K571" s="246"/>
      <c r="L571" s="251"/>
      <c r="M571" s="252"/>
      <c r="N571" s="253"/>
      <c r="O571" s="253"/>
      <c r="P571" s="253"/>
      <c r="Q571" s="253"/>
      <c r="R571" s="253"/>
      <c r="S571" s="253"/>
      <c r="T571" s="254"/>
      <c r="AT571" s="255" t="s">
        <v>162</v>
      </c>
      <c r="AU571" s="255" t="s">
        <v>85</v>
      </c>
      <c r="AV571" s="12" t="s">
        <v>85</v>
      </c>
      <c r="AW571" s="12" t="s">
        <v>36</v>
      </c>
      <c r="AX571" s="12" t="s">
        <v>76</v>
      </c>
      <c r="AY571" s="255" t="s">
        <v>154</v>
      </c>
    </row>
    <row r="572" s="13" customFormat="1">
      <c r="B572" s="256"/>
      <c r="C572" s="257"/>
      <c r="D572" s="236" t="s">
        <v>162</v>
      </c>
      <c r="E572" s="258" t="s">
        <v>21</v>
      </c>
      <c r="F572" s="259" t="s">
        <v>166</v>
      </c>
      <c r="G572" s="257"/>
      <c r="H572" s="260">
        <v>308.44999999999999</v>
      </c>
      <c r="I572" s="261"/>
      <c r="J572" s="257"/>
      <c r="K572" s="257"/>
      <c r="L572" s="262"/>
      <c r="M572" s="263"/>
      <c r="N572" s="264"/>
      <c r="O572" s="264"/>
      <c r="P572" s="264"/>
      <c r="Q572" s="264"/>
      <c r="R572" s="264"/>
      <c r="S572" s="264"/>
      <c r="T572" s="265"/>
      <c r="AT572" s="266" t="s">
        <v>162</v>
      </c>
      <c r="AU572" s="266" t="s">
        <v>85</v>
      </c>
      <c r="AV572" s="13" t="s">
        <v>160</v>
      </c>
      <c r="AW572" s="13" t="s">
        <v>36</v>
      </c>
      <c r="AX572" s="13" t="s">
        <v>38</v>
      </c>
      <c r="AY572" s="266" t="s">
        <v>154</v>
      </c>
    </row>
    <row r="573" s="1" customFormat="1" ht="25.5" customHeight="1">
      <c r="B573" s="47"/>
      <c r="C573" s="222" t="s">
        <v>521</v>
      </c>
      <c r="D573" s="222" t="s">
        <v>156</v>
      </c>
      <c r="E573" s="223" t="s">
        <v>522</v>
      </c>
      <c r="F573" s="224" t="s">
        <v>523</v>
      </c>
      <c r="G573" s="225" t="s">
        <v>185</v>
      </c>
      <c r="H573" s="226">
        <v>1.5129999999999999</v>
      </c>
      <c r="I573" s="227"/>
      <c r="J573" s="228">
        <f>ROUND(I573*H573,2)</f>
        <v>0</v>
      </c>
      <c r="K573" s="224" t="s">
        <v>21</v>
      </c>
      <c r="L573" s="73"/>
      <c r="M573" s="229" t="s">
        <v>21</v>
      </c>
      <c r="N573" s="230" t="s">
        <v>47</v>
      </c>
      <c r="O573" s="48"/>
      <c r="P573" s="231">
        <f>O573*H573</f>
        <v>0</v>
      </c>
      <c r="Q573" s="231">
        <v>2.45329</v>
      </c>
      <c r="R573" s="231">
        <f>Q573*H573</f>
        <v>3.7118277699999997</v>
      </c>
      <c r="S573" s="231">
        <v>0</v>
      </c>
      <c r="T573" s="232">
        <f>S573*H573</f>
        <v>0</v>
      </c>
      <c r="AR573" s="24" t="s">
        <v>160</v>
      </c>
      <c r="AT573" s="24" t="s">
        <v>156</v>
      </c>
      <c r="AU573" s="24" t="s">
        <v>85</v>
      </c>
      <c r="AY573" s="24" t="s">
        <v>154</v>
      </c>
      <c r="BE573" s="233">
        <f>IF(N573="základní",J573,0)</f>
        <v>0</v>
      </c>
      <c r="BF573" s="233">
        <f>IF(N573="snížená",J573,0)</f>
        <v>0</v>
      </c>
      <c r="BG573" s="233">
        <f>IF(N573="zákl. přenesená",J573,0)</f>
        <v>0</v>
      </c>
      <c r="BH573" s="233">
        <f>IF(N573="sníž. přenesená",J573,0)</f>
        <v>0</v>
      </c>
      <c r="BI573" s="233">
        <f>IF(N573="nulová",J573,0)</f>
        <v>0</v>
      </c>
      <c r="BJ573" s="24" t="s">
        <v>38</v>
      </c>
      <c r="BK573" s="233">
        <f>ROUND(I573*H573,2)</f>
        <v>0</v>
      </c>
      <c r="BL573" s="24" t="s">
        <v>160</v>
      </c>
      <c r="BM573" s="24" t="s">
        <v>524</v>
      </c>
    </row>
    <row r="574" s="11" customFormat="1">
      <c r="B574" s="234"/>
      <c r="C574" s="235"/>
      <c r="D574" s="236" t="s">
        <v>162</v>
      </c>
      <c r="E574" s="237" t="s">
        <v>21</v>
      </c>
      <c r="F574" s="238" t="s">
        <v>285</v>
      </c>
      <c r="G574" s="235"/>
      <c r="H574" s="237" t="s">
        <v>21</v>
      </c>
      <c r="I574" s="239"/>
      <c r="J574" s="235"/>
      <c r="K574" s="235"/>
      <c r="L574" s="240"/>
      <c r="M574" s="241"/>
      <c r="N574" s="242"/>
      <c r="O574" s="242"/>
      <c r="P574" s="242"/>
      <c r="Q574" s="242"/>
      <c r="R574" s="242"/>
      <c r="S574" s="242"/>
      <c r="T574" s="243"/>
      <c r="AT574" s="244" t="s">
        <v>162</v>
      </c>
      <c r="AU574" s="244" t="s">
        <v>85</v>
      </c>
      <c r="AV574" s="11" t="s">
        <v>38</v>
      </c>
      <c r="AW574" s="11" t="s">
        <v>36</v>
      </c>
      <c r="AX574" s="11" t="s">
        <v>76</v>
      </c>
      <c r="AY574" s="244" t="s">
        <v>154</v>
      </c>
    </row>
    <row r="575" s="11" customFormat="1">
      <c r="B575" s="234"/>
      <c r="C575" s="235"/>
      <c r="D575" s="236" t="s">
        <v>162</v>
      </c>
      <c r="E575" s="237" t="s">
        <v>21</v>
      </c>
      <c r="F575" s="238" t="s">
        <v>525</v>
      </c>
      <c r="G575" s="235"/>
      <c r="H575" s="237" t="s">
        <v>21</v>
      </c>
      <c r="I575" s="239"/>
      <c r="J575" s="235"/>
      <c r="K575" s="235"/>
      <c r="L575" s="240"/>
      <c r="M575" s="241"/>
      <c r="N575" s="242"/>
      <c r="O575" s="242"/>
      <c r="P575" s="242"/>
      <c r="Q575" s="242"/>
      <c r="R575" s="242"/>
      <c r="S575" s="242"/>
      <c r="T575" s="243"/>
      <c r="AT575" s="244" t="s">
        <v>162</v>
      </c>
      <c r="AU575" s="244" t="s">
        <v>85</v>
      </c>
      <c r="AV575" s="11" t="s">
        <v>38</v>
      </c>
      <c r="AW575" s="11" t="s">
        <v>36</v>
      </c>
      <c r="AX575" s="11" t="s">
        <v>76</v>
      </c>
      <c r="AY575" s="244" t="s">
        <v>154</v>
      </c>
    </row>
    <row r="576" s="12" customFormat="1">
      <c r="B576" s="245"/>
      <c r="C576" s="246"/>
      <c r="D576" s="236" t="s">
        <v>162</v>
      </c>
      <c r="E576" s="247" t="s">
        <v>21</v>
      </c>
      <c r="F576" s="248" t="s">
        <v>526</v>
      </c>
      <c r="G576" s="246"/>
      <c r="H576" s="249">
        <v>1.5129999999999999</v>
      </c>
      <c r="I576" s="250"/>
      <c r="J576" s="246"/>
      <c r="K576" s="246"/>
      <c r="L576" s="251"/>
      <c r="M576" s="252"/>
      <c r="N576" s="253"/>
      <c r="O576" s="253"/>
      <c r="P576" s="253"/>
      <c r="Q576" s="253"/>
      <c r="R576" s="253"/>
      <c r="S576" s="253"/>
      <c r="T576" s="254"/>
      <c r="AT576" s="255" t="s">
        <v>162</v>
      </c>
      <c r="AU576" s="255" t="s">
        <v>85</v>
      </c>
      <c r="AV576" s="12" t="s">
        <v>85</v>
      </c>
      <c r="AW576" s="12" t="s">
        <v>36</v>
      </c>
      <c r="AX576" s="12" t="s">
        <v>76</v>
      </c>
      <c r="AY576" s="255" t="s">
        <v>154</v>
      </c>
    </row>
    <row r="577" s="13" customFormat="1">
      <c r="B577" s="256"/>
      <c r="C577" s="257"/>
      <c r="D577" s="236" t="s">
        <v>162</v>
      </c>
      <c r="E577" s="258" t="s">
        <v>21</v>
      </c>
      <c r="F577" s="259" t="s">
        <v>166</v>
      </c>
      <c r="G577" s="257"/>
      <c r="H577" s="260">
        <v>1.5129999999999999</v>
      </c>
      <c r="I577" s="261"/>
      <c r="J577" s="257"/>
      <c r="K577" s="257"/>
      <c r="L577" s="262"/>
      <c r="M577" s="263"/>
      <c r="N577" s="264"/>
      <c r="O577" s="264"/>
      <c r="P577" s="264"/>
      <c r="Q577" s="264"/>
      <c r="R577" s="264"/>
      <c r="S577" s="264"/>
      <c r="T577" s="265"/>
      <c r="AT577" s="266" t="s">
        <v>162</v>
      </c>
      <c r="AU577" s="266" t="s">
        <v>85</v>
      </c>
      <c r="AV577" s="13" t="s">
        <v>160</v>
      </c>
      <c r="AW577" s="13" t="s">
        <v>36</v>
      </c>
      <c r="AX577" s="13" t="s">
        <v>38</v>
      </c>
      <c r="AY577" s="266" t="s">
        <v>154</v>
      </c>
    </row>
    <row r="578" s="1" customFormat="1" ht="25.5" customHeight="1">
      <c r="B578" s="47"/>
      <c r="C578" s="222" t="s">
        <v>527</v>
      </c>
      <c r="D578" s="222" t="s">
        <v>156</v>
      </c>
      <c r="E578" s="223" t="s">
        <v>528</v>
      </c>
      <c r="F578" s="224" t="s">
        <v>529</v>
      </c>
      <c r="G578" s="225" t="s">
        <v>185</v>
      </c>
      <c r="H578" s="226">
        <v>0.252</v>
      </c>
      <c r="I578" s="227"/>
      <c r="J578" s="228">
        <f>ROUND(I578*H578,2)</f>
        <v>0</v>
      </c>
      <c r="K578" s="224" t="s">
        <v>21</v>
      </c>
      <c r="L578" s="73"/>
      <c r="M578" s="229" t="s">
        <v>21</v>
      </c>
      <c r="N578" s="230" t="s">
        <v>47</v>
      </c>
      <c r="O578" s="48"/>
      <c r="P578" s="231">
        <f>O578*H578</f>
        <v>0</v>
      </c>
      <c r="Q578" s="231">
        <v>2.2563399999999998</v>
      </c>
      <c r="R578" s="231">
        <f>Q578*H578</f>
        <v>0.56859767999999999</v>
      </c>
      <c r="S578" s="231">
        <v>0</v>
      </c>
      <c r="T578" s="232">
        <f>S578*H578</f>
        <v>0</v>
      </c>
      <c r="AR578" s="24" t="s">
        <v>160</v>
      </c>
      <c r="AT578" s="24" t="s">
        <v>156</v>
      </c>
      <c r="AU578" s="24" t="s">
        <v>85</v>
      </c>
      <c r="AY578" s="24" t="s">
        <v>154</v>
      </c>
      <c r="BE578" s="233">
        <f>IF(N578="základní",J578,0)</f>
        <v>0</v>
      </c>
      <c r="BF578" s="233">
        <f>IF(N578="snížená",J578,0)</f>
        <v>0</v>
      </c>
      <c r="BG578" s="233">
        <f>IF(N578="zákl. přenesená",J578,0)</f>
        <v>0</v>
      </c>
      <c r="BH578" s="233">
        <f>IF(N578="sníž. přenesená",J578,0)</f>
        <v>0</v>
      </c>
      <c r="BI578" s="233">
        <f>IF(N578="nulová",J578,0)</f>
        <v>0</v>
      </c>
      <c r="BJ578" s="24" t="s">
        <v>38</v>
      </c>
      <c r="BK578" s="233">
        <f>ROUND(I578*H578,2)</f>
        <v>0</v>
      </c>
      <c r="BL578" s="24" t="s">
        <v>160</v>
      </c>
      <c r="BM578" s="24" t="s">
        <v>530</v>
      </c>
    </row>
    <row r="579" s="11" customFormat="1">
      <c r="B579" s="234"/>
      <c r="C579" s="235"/>
      <c r="D579" s="236" t="s">
        <v>162</v>
      </c>
      <c r="E579" s="237" t="s">
        <v>21</v>
      </c>
      <c r="F579" s="238" t="s">
        <v>531</v>
      </c>
      <c r="G579" s="235"/>
      <c r="H579" s="237" t="s">
        <v>21</v>
      </c>
      <c r="I579" s="239"/>
      <c r="J579" s="235"/>
      <c r="K579" s="235"/>
      <c r="L579" s="240"/>
      <c r="M579" s="241"/>
      <c r="N579" s="242"/>
      <c r="O579" s="242"/>
      <c r="P579" s="242"/>
      <c r="Q579" s="242"/>
      <c r="R579" s="242"/>
      <c r="S579" s="242"/>
      <c r="T579" s="243"/>
      <c r="AT579" s="244" t="s">
        <v>162</v>
      </c>
      <c r="AU579" s="244" t="s">
        <v>85</v>
      </c>
      <c r="AV579" s="11" t="s">
        <v>38</v>
      </c>
      <c r="AW579" s="11" t="s">
        <v>36</v>
      </c>
      <c r="AX579" s="11" t="s">
        <v>76</v>
      </c>
      <c r="AY579" s="244" t="s">
        <v>154</v>
      </c>
    </row>
    <row r="580" s="11" customFormat="1">
      <c r="B580" s="234"/>
      <c r="C580" s="235"/>
      <c r="D580" s="236" t="s">
        <v>162</v>
      </c>
      <c r="E580" s="237" t="s">
        <v>21</v>
      </c>
      <c r="F580" s="238" t="s">
        <v>532</v>
      </c>
      <c r="G580" s="235"/>
      <c r="H580" s="237" t="s">
        <v>21</v>
      </c>
      <c r="I580" s="239"/>
      <c r="J580" s="235"/>
      <c r="K580" s="235"/>
      <c r="L580" s="240"/>
      <c r="M580" s="241"/>
      <c r="N580" s="242"/>
      <c r="O580" s="242"/>
      <c r="P580" s="242"/>
      <c r="Q580" s="242"/>
      <c r="R580" s="242"/>
      <c r="S580" s="242"/>
      <c r="T580" s="243"/>
      <c r="AT580" s="244" t="s">
        <v>162</v>
      </c>
      <c r="AU580" s="244" t="s">
        <v>85</v>
      </c>
      <c r="AV580" s="11" t="s">
        <v>38</v>
      </c>
      <c r="AW580" s="11" t="s">
        <v>36</v>
      </c>
      <c r="AX580" s="11" t="s">
        <v>76</v>
      </c>
      <c r="AY580" s="244" t="s">
        <v>154</v>
      </c>
    </row>
    <row r="581" s="12" customFormat="1">
      <c r="B581" s="245"/>
      <c r="C581" s="246"/>
      <c r="D581" s="236" t="s">
        <v>162</v>
      </c>
      <c r="E581" s="247" t="s">
        <v>21</v>
      </c>
      <c r="F581" s="248" t="s">
        <v>533</v>
      </c>
      <c r="G581" s="246"/>
      <c r="H581" s="249">
        <v>0.192</v>
      </c>
      <c r="I581" s="250"/>
      <c r="J581" s="246"/>
      <c r="K581" s="246"/>
      <c r="L581" s="251"/>
      <c r="M581" s="252"/>
      <c r="N581" s="253"/>
      <c r="O581" s="253"/>
      <c r="P581" s="253"/>
      <c r="Q581" s="253"/>
      <c r="R581" s="253"/>
      <c r="S581" s="253"/>
      <c r="T581" s="254"/>
      <c r="AT581" s="255" t="s">
        <v>162</v>
      </c>
      <c r="AU581" s="255" t="s">
        <v>85</v>
      </c>
      <c r="AV581" s="12" t="s">
        <v>85</v>
      </c>
      <c r="AW581" s="12" t="s">
        <v>36</v>
      </c>
      <c r="AX581" s="12" t="s">
        <v>76</v>
      </c>
      <c r="AY581" s="255" t="s">
        <v>154</v>
      </c>
    </row>
    <row r="582" s="14" customFormat="1">
      <c r="B582" s="267"/>
      <c r="C582" s="268"/>
      <c r="D582" s="236" t="s">
        <v>162</v>
      </c>
      <c r="E582" s="269" t="s">
        <v>21</v>
      </c>
      <c r="F582" s="270" t="s">
        <v>188</v>
      </c>
      <c r="G582" s="268"/>
      <c r="H582" s="271">
        <v>0.192</v>
      </c>
      <c r="I582" s="272"/>
      <c r="J582" s="268"/>
      <c r="K582" s="268"/>
      <c r="L582" s="273"/>
      <c r="M582" s="274"/>
      <c r="N582" s="275"/>
      <c r="O582" s="275"/>
      <c r="P582" s="275"/>
      <c r="Q582" s="275"/>
      <c r="R582" s="275"/>
      <c r="S582" s="275"/>
      <c r="T582" s="276"/>
      <c r="AT582" s="277" t="s">
        <v>162</v>
      </c>
      <c r="AU582" s="277" t="s">
        <v>85</v>
      </c>
      <c r="AV582" s="14" t="s">
        <v>170</v>
      </c>
      <c r="AW582" s="14" t="s">
        <v>36</v>
      </c>
      <c r="AX582" s="14" t="s">
        <v>76</v>
      </c>
      <c r="AY582" s="277" t="s">
        <v>154</v>
      </c>
    </row>
    <row r="583" s="11" customFormat="1">
      <c r="B583" s="234"/>
      <c r="C583" s="235"/>
      <c r="D583" s="236" t="s">
        <v>162</v>
      </c>
      <c r="E583" s="237" t="s">
        <v>21</v>
      </c>
      <c r="F583" s="238" t="s">
        <v>285</v>
      </c>
      <c r="G583" s="235"/>
      <c r="H583" s="237" t="s">
        <v>21</v>
      </c>
      <c r="I583" s="239"/>
      <c r="J583" s="235"/>
      <c r="K583" s="235"/>
      <c r="L583" s="240"/>
      <c r="M583" s="241"/>
      <c r="N583" s="242"/>
      <c r="O583" s="242"/>
      <c r="P583" s="242"/>
      <c r="Q583" s="242"/>
      <c r="R583" s="242"/>
      <c r="S583" s="242"/>
      <c r="T583" s="243"/>
      <c r="AT583" s="244" t="s">
        <v>162</v>
      </c>
      <c r="AU583" s="244" t="s">
        <v>85</v>
      </c>
      <c r="AV583" s="11" t="s">
        <v>38</v>
      </c>
      <c r="AW583" s="11" t="s">
        <v>36</v>
      </c>
      <c r="AX583" s="11" t="s">
        <v>76</v>
      </c>
      <c r="AY583" s="244" t="s">
        <v>154</v>
      </c>
    </row>
    <row r="584" s="11" customFormat="1">
      <c r="B584" s="234"/>
      <c r="C584" s="235"/>
      <c r="D584" s="236" t="s">
        <v>162</v>
      </c>
      <c r="E584" s="237" t="s">
        <v>21</v>
      </c>
      <c r="F584" s="238" t="s">
        <v>534</v>
      </c>
      <c r="G584" s="235"/>
      <c r="H584" s="237" t="s">
        <v>21</v>
      </c>
      <c r="I584" s="239"/>
      <c r="J584" s="235"/>
      <c r="K584" s="235"/>
      <c r="L584" s="240"/>
      <c r="M584" s="241"/>
      <c r="N584" s="242"/>
      <c r="O584" s="242"/>
      <c r="P584" s="242"/>
      <c r="Q584" s="242"/>
      <c r="R584" s="242"/>
      <c r="S584" s="242"/>
      <c r="T584" s="243"/>
      <c r="AT584" s="244" t="s">
        <v>162</v>
      </c>
      <c r="AU584" s="244" t="s">
        <v>85</v>
      </c>
      <c r="AV584" s="11" t="s">
        <v>38</v>
      </c>
      <c r="AW584" s="11" t="s">
        <v>36</v>
      </c>
      <c r="AX584" s="11" t="s">
        <v>76</v>
      </c>
      <c r="AY584" s="244" t="s">
        <v>154</v>
      </c>
    </row>
    <row r="585" s="12" customFormat="1">
      <c r="B585" s="245"/>
      <c r="C585" s="246"/>
      <c r="D585" s="236" t="s">
        <v>162</v>
      </c>
      <c r="E585" s="247" t="s">
        <v>21</v>
      </c>
      <c r="F585" s="248" t="s">
        <v>535</v>
      </c>
      <c r="G585" s="246"/>
      <c r="H585" s="249">
        <v>0.184</v>
      </c>
      <c r="I585" s="250"/>
      <c r="J585" s="246"/>
      <c r="K585" s="246"/>
      <c r="L585" s="251"/>
      <c r="M585" s="252"/>
      <c r="N585" s="253"/>
      <c r="O585" s="253"/>
      <c r="P585" s="253"/>
      <c r="Q585" s="253"/>
      <c r="R585" s="253"/>
      <c r="S585" s="253"/>
      <c r="T585" s="254"/>
      <c r="AT585" s="255" t="s">
        <v>162</v>
      </c>
      <c r="AU585" s="255" t="s">
        <v>85</v>
      </c>
      <c r="AV585" s="12" t="s">
        <v>85</v>
      </c>
      <c r="AW585" s="12" t="s">
        <v>36</v>
      </c>
      <c r="AX585" s="12" t="s">
        <v>76</v>
      </c>
      <c r="AY585" s="255" t="s">
        <v>154</v>
      </c>
    </row>
    <row r="586" s="12" customFormat="1">
      <c r="B586" s="245"/>
      <c r="C586" s="246"/>
      <c r="D586" s="236" t="s">
        <v>162</v>
      </c>
      <c r="E586" s="247" t="s">
        <v>21</v>
      </c>
      <c r="F586" s="248" t="s">
        <v>536</v>
      </c>
      <c r="G586" s="246"/>
      <c r="H586" s="249">
        <v>-0.124</v>
      </c>
      <c r="I586" s="250"/>
      <c r="J586" s="246"/>
      <c r="K586" s="246"/>
      <c r="L586" s="251"/>
      <c r="M586" s="252"/>
      <c r="N586" s="253"/>
      <c r="O586" s="253"/>
      <c r="P586" s="253"/>
      <c r="Q586" s="253"/>
      <c r="R586" s="253"/>
      <c r="S586" s="253"/>
      <c r="T586" s="254"/>
      <c r="AT586" s="255" t="s">
        <v>162</v>
      </c>
      <c r="AU586" s="255" t="s">
        <v>85</v>
      </c>
      <c r="AV586" s="12" t="s">
        <v>85</v>
      </c>
      <c r="AW586" s="12" t="s">
        <v>36</v>
      </c>
      <c r="AX586" s="12" t="s">
        <v>76</v>
      </c>
      <c r="AY586" s="255" t="s">
        <v>154</v>
      </c>
    </row>
    <row r="587" s="14" customFormat="1">
      <c r="B587" s="267"/>
      <c r="C587" s="268"/>
      <c r="D587" s="236" t="s">
        <v>162</v>
      </c>
      <c r="E587" s="269" t="s">
        <v>21</v>
      </c>
      <c r="F587" s="270" t="s">
        <v>192</v>
      </c>
      <c r="G587" s="268"/>
      <c r="H587" s="271">
        <v>0.059999999999999998</v>
      </c>
      <c r="I587" s="272"/>
      <c r="J587" s="268"/>
      <c r="K587" s="268"/>
      <c r="L587" s="273"/>
      <c r="M587" s="274"/>
      <c r="N587" s="275"/>
      <c r="O587" s="275"/>
      <c r="P587" s="275"/>
      <c r="Q587" s="275"/>
      <c r="R587" s="275"/>
      <c r="S587" s="275"/>
      <c r="T587" s="276"/>
      <c r="AT587" s="277" t="s">
        <v>162</v>
      </c>
      <c r="AU587" s="277" t="s">
        <v>85</v>
      </c>
      <c r="AV587" s="14" t="s">
        <v>170</v>
      </c>
      <c r="AW587" s="14" t="s">
        <v>36</v>
      </c>
      <c r="AX587" s="14" t="s">
        <v>76</v>
      </c>
      <c r="AY587" s="277" t="s">
        <v>154</v>
      </c>
    </row>
    <row r="588" s="13" customFormat="1">
      <c r="B588" s="256"/>
      <c r="C588" s="257"/>
      <c r="D588" s="236" t="s">
        <v>162</v>
      </c>
      <c r="E588" s="258" t="s">
        <v>21</v>
      </c>
      <c r="F588" s="259" t="s">
        <v>166</v>
      </c>
      <c r="G588" s="257"/>
      <c r="H588" s="260">
        <v>0.252</v>
      </c>
      <c r="I588" s="261"/>
      <c r="J588" s="257"/>
      <c r="K588" s="257"/>
      <c r="L588" s="262"/>
      <c r="M588" s="263"/>
      <c r="N588" s="264"/>
      <c r="O588" s="264"/>
      <c r="P588" s="264"/>
      <c r="Q588" s="264"/>
      <c r="R588" s="264"/>
      <c r="S588" s="264"/>
      <c r="T588" s="265"/>
      <c r="AT588" s="266" t="s">
        <v>162</v>
      </c>
      <c r="AU588" s="266" t="s">
        <v>85</v>
      </c>
      <c r="AV588" s="13" t="s">
        <v>160</v>
      </c>
      <c r="AW588" s="13" t="s">
        <v>36</v>
      </c>
      <c r="AX588" s="13" t="s">
        <v>38</v>
      </c>
      <c r="AY588" s="266" t="s">
        <v>154</v>
      </c>
    </row>
    <row r="589" s="1" customFormat="1" ht="16.5" customHeight="1">
      <c r="B589" s="47"/>
      <c r="C589" s="222" t="s">
        <v>537</v>
      </c>
      <c r="D589" s="222" t="s">
        <v>156</v>
      </c>
      <c r="E589" s="223" t="s">
        <v>538</v>
      </c>
      <c r="F589" s="224" t="s">
        <v>539</v>
      </c>
      <c r="G589" s="225" t="s">
        <v>185</v>
      </c>
      <c r="H589" s="226">
        <v>1.5129999999999999</v>
      </c>
      <c r="I589" s="227"/>
      <c r="J589" s="228">
        <f>ROUND(I589*H589,2)</f>
        <v>0</v>
      </c>
      <c r="K589" s="224" t="s">
        <v>21</v>
      </c>
      <c r="L589" s="73"/>
      <c r="M589" s="229" t="s">
        <v>21</v>
      </c>
      <c r="N589" s="230" t="s">
        <v>47</v>
      </c>
      <c r="O589" s="48"/>
      <c r="P589" s="231">
        <f>O589*H589</f>
        <v>0</v>
      </c>
      <c r="Q589" s="231">
        <v>0</v>
      </c>
      <c r="R589" s="231">
        <f>Q589*H589</f>
        <v>0</v>
      </c>
      <c r="S589" s="231">
        <v>0</v>
      </c>
      <c r="T589" s="232">
        <f>S589*H589</f>
        <v>0</v>
      </c>
      <c r="AR589" s="24" t="s">
        <v>160</v>
      </c>
      <c r="AT589" s="24" t="s">
        <v>156</v>
      </c>
      <c r="AU589" s="24" t="s">
        <v>85</v>
      </c>
      <c r="AY589" s="24" t="s">
        <v>154</v>
      </c>
      <c r="BE589" s="233">
        <f>IF(N589="základní",J589,0)</f>
        <v>0</v>
      </c>
      <c r="BF589" s="233">
        <f>IF(N589="snížená",J589,0)</f>
        <v>0</v>
      </c>
      <c r="BG589" s="233">
        <f>IF(N589="zákl. přenesená",J589,0)</f>
        <v>0</v>
      </c>
      <c r="BH589" s="233">
        <f>IF(N589="sníž. přenesená",J589,0)</f>
        <v>0</v>
      </c>
      <c r="BI589" s="233">
        <f>IF(N589="nulová",J589,0)</f>
        <v>0</v>
      </c>
      <c r="BJ589" s="24" t="s">
        <v>38</v>
      </c>
      <c r="BK589" s="233">
        <f>ROUND(I589*H589,2)</f>
        <v>0</v>
      </c>
      <c r="BL589" s="24" t="s">
        <v>160</v>
      </c>
      <c r="BM589" s="24" t="s">
        <v>540</v>
      </c>
    </row>
    <row r="590" s="1" customFormat="1" ht="25.5" customHeight="1">
      <c r="B590" s="47"/>
      <c r="C590" s="222" t="s">
        <v>541</v>
      </c>
      <c r="D590" s="222" t="s">
        <v>156</v>
      </c>
      <c r="E590" s="223" t="s">
        <v>542</v>
      </c>
      <c r="F590" s="224" t="s">
        <v>543</v>
      </c>
      <c r="G590" s="225" t="s">
        <v>185</v>
      </c>
      <c r="H590" s="226">
        <v>1.5129999999999999</v>
      </c>
      <c r="I590" s="227"/>
      <c r="J590" s="228">
        <f>ROUND(I590*H590,2)</f>
        <v>0</v>
      </c>
      <c r="K590" s="224" t="s">
        <v>21</v>
      </c>
      <c r="L590" s="73"/>
      <c r="M590" s="229" t="s">
        <v>21</v>
      </c>
      <c r="N590" s="230" t="s">
        <v>47</v>
      </c>
      <c r="O590" s="48"/>
      <c r="P590" s="231">
        <f>O590*H590</f>
        <v>0</v>
      </c>
      <c r="Q590" s="231">
        <v>0</v>
      </c>
      <c r="R590" s="231">
        <f>Q590*H590</f>
        <v>0</v>
      </c>
      <c r="S590" s="231">
        <v>0</v>
      </c>
      <c r="T590" s="232">
        <f>S590*H590</f>
        <v>0</v>
      </c>
      <c r="AR590" s="24" t="s">
        <v>160</v>
      </c>
      <c r="AT590" s="24" t="s">
        <v>156</v>
      </c>
      <c r="AU590" s="24" t="s">
        <v>85</v>
      </c>
      <c r="AY590" s="24" t="s">
        <v>154</v>
      </c>
      <c r="BE590" s="233">
        <f>IF(N590="základní",J590,0)</f>
        <v>0</v>
      </c>
      <c r="BF590" s="233">
        <f>IF(N590="snížená",J590,0)</f>
        <v>0</v>
      </c>
      <c r="BG590" s="233">
        <f>IF(N590="zákl. přenesená",J590,0)</f>
        <v>0</v>
      </c>
      <c r="BH590" s="233">
        <f>IF(N590="sníž. přenesená",J590,0)</f>
        <v>0</v>
      </c>
      <c r="BI590" s="233">
        <f>IF(N590="nulová",J590,0)</f>
        <v>0</v>
      </c>
      <c r="BJ590" s="24" t="s">
        <v>38</v>
      </c>
      <c r="BK590" s="233">
        <f>ROUND(I590*H590,2)</f>
        <v>0</v>
      </c>
      <c r="BL590" s="24" t="s">
        <v>160</v>
      </c>
      <c r="BM590" s="24" t="s">
        <v>544</v>
      </c>
    </row>
    <row r="591" s="1" customFormat="1" ht="16.5" customHeight="1">
      <c r="B591" s="47"/>
      <c r="C591" s="222" t="s">
        <v>545</v>
      </c>
      <c r="D591" s="222" t="s">
        <v>156</v>
      </c>
      <c r="E591" s="223" t="s">
        <v>546</v>
      </c>
      <c r="F591" s="224" t="s">
        <v>547</v>
      </c>
      <c r="G591" s="225" t="s">
        <v>159</v>
      </c>
      <c r="H591" s="226">
        <v>1.522</v>
      </c>
      <c r="I591" s="227"/>
      <c r="J591" s="228">
        <f>ROUND(I591*H591,2)</f>
        <v>0</v>
      </c>
      <c r="K591" s="224" t="s">
        <v>21</v>
      </c>
      <c r="L591" s="73"/>
      <c r="M591" s="229" t="s">
        <v>21</v>
      </c>
      <c r="N591" s="230" t="s">
        <v>47</v>
      </c>
      <c r="O591" s="48"/>
      <c r="P591" s="231">
        <f>O591*H591</f>
        <v>0</v>
      </c>
      <c r="Q591" s="231">
        <v>0.013520000000000001</v>
      </c>
      <c r="R591" s="231">
        <f>Q591*H591</f>
        <v>0.020577440000000002</v>
      </c>
      <c r="S591" s="231">
        <v>0</v>
      </c>
      <c r="T591" s="232">
        <f>S591*H591</f>
        <v>0</v>
      </c>
      <c r="AR591" s="24" t="s">
        <v>160</v>
      </c>
      <c r="AT591" s="24" t="s">
        <v>156</v>
      </c>
      <c r="AU591" s="24" t="s">
        <v>85</v>
      </c>
      <c r="AY591" s="24" t="s">
        <v>154</v>
      </c>
      <c r="BE591" s="233">
        <f>IF(N591="základní",J591,0)</f>
        <v>0</v>
      </c>
      <c r="BF591" s="233">
        <f>IF(N591="snížená",J591,0)</f>
        <v>0</v>
      </c>
      <c r="BG591" s="233">
        <f>IF(N591="zákl. přenesená",J591,0)</f>
        <v>0</v>
      </c>
      <c r="BH591" s="233">
        <f>IF(N591="sníž. přenesená",J591,0)</f>
        <v>0</v>
      </c>
      <c r="BI591" s="233">
        <f>IF(N591="nulová",J591,0)</f>
        <v>0</v>
      </c>
      <c r="BJ591" s="24" t="s">
        <v>38</v>
      </c>
      <c r="BK591" s="233">
        <f>ROUND(I591*H591,2)</f>
        <v>0</v>
      </c>
      <c r="BL591" s="24" t="s">
        <v>160</v>
      </c>
      <c r="BM591" s="24" t="s">
        <v>548</v>
      </c>
    </row>
    <row r="592" s="11" customFormat="1">
      <c r="B592" s="234"/>
      <c r="C592" s="235"/>
      <c r="D592" s="236" t="s">
        <v>162</v>
      </c>
      <c r="E592" s="237" t="s">
        <v>21</v>
      </c>
      <c r="F592" s="238" t="s">
        <v>285</v>
      </c>
      <c r="G592" s="235"/>
      <c r="H592" s="237" t="s">
        <v>21</v>
      </c>
      <c r="I592" s="239"/>
      <c r="J592" s="235"/>
      <c r="K592" s="235"/>
      <c r="L592" s="240"/>
      <c r="M592" s="241"/>
      <c r="N592" s="242"/>
      <c r="O592" s="242"/>
      <c r="P592" s="242"/>
      <c r="Q592" s="242"/>
      <c r="R592" s="242"/>
      <c r="S592" s="242"/>
      <c r="T592" s="243"/>
      <c r="AT592" s="244" t="s">
        <v>162</v>
      </c>
      <c r="AU592" s="244" t="s">
        <v>85</v>
      </c>
      <c r="AV592" s="11" t="s">
        <v>38</v>
      </c>
      <c r="AW592" s="11" t="s">
        <v>36</v>
      </c>
      <c r="AX592" s="11" t="s">
        <v>76</v>
      </c>
      <c r="AY592" s="244" t="s">
        <v>154</v>
      </c>
    </row>
    <row r="593" s="11" customFormat="1">
      <c r="B593" s="234"/>
      <c r="C593" s="235"/>
      <c r="D593" s="236" t="s">
        <v>162</v>
      </c>
      <c r="E593" s="237" t="s">
        <v>21</v>
      </c>
      <c r="F593" s="238" t="s">
        <v>525</v>
      </c>
      <c r="G593" s="235"/>
      <c r="H593" s="237" t="s">
        <v>21</v>
      </c>
      <c r="I593" s="239"/>
      <c r="J593" s="235"/>
      <c r="K593" s="235"/>
      <c r="L593" s="240"/>
      <c r="M593" s="241"/>
      <c r="N593" s="242"/>
      <c r="O593" s="242"/>
      <c r="P593" s="242"/>
      <c r="Q593" s="242"/>
      <c r="R593" s="242"/>
      <c r="S593" s="242"/>
      <c r="T593" s="243"/>
      <c r="AT593" s="244" t="s">
        <v>162</v>
      </c>
      <c r="AU593" s="244" t="s">
        <v>85</v>
      </c>
      <c r="AV593" s="11" t="s">
        <v>38</v>
      </c>
      <c r="AW593" s="11" t="s">
        <v>36</v>
      </c>
      <c r="AX593" s="11" t="s">
        <v>76</v>
      </c>
      <c r="AY593" s="244" t="s">
        <v>154</v>
      </c>
    </row>
    <row r="594" s="12" customFormat="1">
      <c r="B594" s="245"/>
      <c r="C594" s="246"/>
      <c r="D594" s="236" t="s">
        <v>162</v>
      </c>
      <c r="E594" s="247" t="s">
        <v>21</v>
      </c>
      <c r="F594" s="248" t="s">
        <v>549</v>
      </c>
      <c r="G594" s="246"/>
      <c r="H594" s="249">
        <v>0.51300000000000001</v>
      </c>
      <c r="I594" s="250"/>
      <c r="J594" s="246"/>
      <c r="K594" s="246"/>
      <c r="L594" s="251"/>
      <c r="M594" s="252"/>
      <c r="N594" s="253"/>
      <c r="O594" s="253"/>
      <c r="P594" s="253"/>
      <c r="Q594" s="253"/>
      <c r="R594" s="253"/>
      <c r="S594" s="253"/>
      <c r="T594" s="254"/>
      <c r="AT594" s="255" t="s">
        <v>162</v>
      </c>
      <c r="AU594" s="255" t="s">
        <v>85</v>
      </c>
      <c r="AV594" s="12" t="s">
        <v>85</v>
      </c>
      <c r="AW594" s="12" t="s">
        <v>36</v>
      </c>
      <c r="AX594" s="12" t="s">
        <v>76</v>
      </c>
      <c r="AY594" s="255" t="s">
        <v>154</v>
      </c>
    </row>
    <row r="595" s="12" customFormat="1">
      <c r="B595" s="245"/>
      <c r="C595" s="246"/>
      <c r="D595" s="236" t="s">
        <v>162</v>
      </c>
      <c r="E595" s="247" t="s">
        <v>21</v>
      </c>
      <c r="F595" s="248" t="s">
        <v>550</v>
      </c>
      <c r="G595" s="246"/>
      <c r="H595" s="249">
        <v>0.29499999999999998</v>
      </c>
      <c r="I595" s="250"/>
      <c r="J595" s="246"/>
      <c r="K595" s="246"/>
      <c r="L595" s="251"/>
      <c r="M595" s="252"/>
      <c r="N595" s="253"/>
      <c r="O595" s="253"/>
      <c r="P595" s="253"/>
      <c r="Q595" s="253"/>
      <c r="R595" s="253"/>
      <c r="S595" s="253"/>
      <c r="T595" s="254"/>
      <c r="AT595" s="255" t="s">
        <v>162</v>
      </c>
      <c r="AU595" s="255" t="s">
        <v>85</v>
      </c>
      <c r="AV595" s="12" t="s">
        <v>85</v>
      </c>
      <c r="AW595" s="12" t="s">
        <v>36</v>
      </c>
      <c r="AX595" s="12" t="s">
        <v>76</v>
      </c>
      <c r="AY595" s="255" t="s">
        <v>154</v>
      </c>
    </row>
    <row r="596" s="14" customFormat="1">
      <c r="B596" s="267"/>
      <c r="C596" s="268"/>
      <c r="D596" s="236" t="s">
        <v>162</v>
      </c>
      <c r="E596" s="269" t="s">
        <v>21</v>
      </c>
      <c r="F596" s="270" t="s">
        <v>306</v>
      </c>
      <c r="G596" s="268"/>
      <c r="H596" s="271">
        <v>0.80800000000000005</v>
      </c>
      <c r="I596" s="272"/>
      <c r="J596" s="268"/>
      <c r="K596" s="268"/>
      <c r="L596" s="273"/>
      <c r="M596" s="274"/>
      <c r="N596" s="275"/>
      <c r="O596" s="275"/>
      <c r="P596" s="275"/>
      <c r="Q596" s="275"/>
      <c r="R596" s="275"/>
      <c r="S596" s="275"/>
      <c r="T596" s="276"/>
      <c r="AT596" s="277" t="s">
        <v>162</v>
      </c>
      <c r="AU596" s="277" t="s">
        <v>85</v>
      </c>
      <c r="AV596" s="14" t="s">
        <v>170</v>
      </c>
      <c r="AW596" s="14" t="s">
        <v>36</v>
      </c>
      <c r="AX596" s="14" t="s">
        <v>76</v>
      </c>
      <c r="AY596" s="277" t="s">
        <v>154</v>
      </c>
    </row>
    <row r="597" s="11" customFormat="1">
      <c r="B597" s="234"/>
      <c r="C597" s="235"/>
      <c r="D597" s="236" t="s">
        <v>162</v>
      </c>
      <c r="E597" s="237" t="s">
        <v>21</v>
      </c>
      <c r="F597" s="238" t="s">
        <v>285</v>
      </c>
      <c r="G597" s="235"/>
      <c r="H597" s="237" t="s">
        <v>21</v>
      </c>
      <c r="I597" s="239"/>
      <c r="J597" s="235"/>
      <c r="K597" s="235"/>
      <c r="L597" s="240"/>
      <c r="M597" s="241"/>
      <c r="N597" s="242"/>
      <c r="O597" s="242"/>
      <c r="P597" s="242"/>
      <c r="Q597" s="242"/>
      <c r="R597" s="242"/>
      <c r="S597" s="242"/>
      <c r="T597" s="243"/>
      <c r="AT597" s="244" t="s">
        <v>162</v>
      </c>
      <c r="AU597" s="244" t="s">
        <v>85</v>
      </c>
      <c r="AV597" s="11" t="s">
        <v>38</v>
      </c>
      <c r="AW597" s="11" t="s">
        <v>36</v>
      </c>
      <c r="AX597" s="11" t="s">
        <v>76</v>
      </c>
      <c r="AY597" s="244" t="s">
        <v>154</v>
      </c>
    </row>
    <row r="598" s="11" customFormat="1">
      <c r="B598" s="234"/>
      <c r="C598" s="235"/>
      <c r="D598" s="236" t="s">
        <v>162</v>
      </c>
      <c r="E598" s="237" t="s">
        <v>21</v>
      </c>
      <c r="F598" s="238" t="s">
        <v>551</v>
      </c>
      <c r="G598" s="235"/>
      <c r="H598" s="237" t="s">
        <v>21</v>
      </c>
      <c r="I598" s="239"/>
      <c r="J598" s="235"/>
      <c r="K598" s="235"/>
      <c r="L598" s="240"/>
      <c r="M598" s="241"/>
      <c r="N598" s="242"/>
      <c r="O598" s="242"/>
      <c r="P598" s="242"/>
      <c r="Q598" s="242"/>
      <c r="R598" s="242"/>
      <c r="S598" s="242"/>
      <c r="T598" s="243"/>
      <c r="AT598" s="244" t="s">
        <v>162</v>
      </c>
      <c r="AU598" s="244" t="s">
        <v>85</v>
      </c>
      <c r="AV598" s="11" t="s">
        <v>38</v>
      </c>
      <c r="AW598" s="11" t="s">
        <v>36</v>
      </c>
      <c r="AX598" s="11" t="s">
        <v>76</v>
      </c>
      <c r="AY598" s="244" t="s">
        <v>154</v>
      </c>
    </row>
    <row r="599" s="12" customFormat="1">
      <c r="B599" s="245"/>
      <c r="C599" s="246"/>
      <c r="D599" s="236" t="s">
        <v>162</v>
      </c>
      <c r="E599" s="247" t="s">
        <v>21</v>
      </c>
      <c r="F599" s="248" t="s">
        <v>552</v>
      </c>
      <c r="G599" s="246"/>
      <c r="H599" s="249">
        <v>0.71399999999999997</v>
      </c>
      <c r="I599" s="250"/>
      <c r="J599" s="246"/>
      <c r="K599" s="246"/>
      <c r="L599" s="251"/>
      <c r="M599" s="252"/>
      <c r="N599" s="253"/>
      <c r="O599" s="253"/>
      <c r="P599" s="253"/>
      <c r="Q599" s="253"/>
      <c r="R599" s="253"/>
      <c r="S599" s="253"/>
      <c r="T599" s="254"/>
      <c r="AT599" s="255" t="s">
        <v>162</v>
      </c>
      <c r="AU599" s="255" t="s">
        <v>85</v>
      </c>
      <c r="AV599" s="12" t="s">
        <v>85</v>
      </c>
      <c r="AW599" s="12" t="s">
        <v>36</v>
      </c>
      <c r="AX599" s="12" t="s">
        <v>76</v>
      </c>
      <c r="AY599" s="255" t="s">
        <v>154</v>
      </c>
    </row>
    <row r="600" s="14" customFormat="1">
      <c r="B600" s="267"/>
      <c r="C600" s="268"/>
      <c r="D600" s="236" t="s">
        <v>162</v>
      </c>
      <c r="E600" s="269" t="s">
        <v>21</v>
      </c>
      <c r="F600" s="270" t="s">
        <v>192</v>
      </c>
      <c r="G600" s="268"/>
      <c r="H600" s="271">
        <v>0.71399999999999997</v>
      </c>
      <c r="I600" s="272"/>
      <c r="J600" s="268"/>
      <c r="K600" s="268"/>
      <c r="L600" s="273"/>
      <c r="M600" s="274"/>
      <c r="N600" s="275"/>
      <c r="O600" s="275"/>
      <c r="P600" s="275"/>
      <c r="Q600" s="275"/>
      <c r="R600" s="275"/>
      <c r="S600" s="275"/>
      <c r="T600" s="276"/>
      <c r="AT600" s="277" t="s">
        <v>162</v>
      </c>
      <c r="AU600" s="277" t="s">
        <v>85</v>
      </c>
      <c r="AV600" s="14" t="s">
        <v>170</v>
      </c>
      <c r="AW600" s="14" t="s">
        <v>36</v>
      </c>
      <c r="AX600" s="14" t="s">
        <v>76</v>
      </c>
      <c r="AY600" s="277" t="s">
        <v>154</v>
      </c>
    </row>
    <row r="601" s="13" customFormat="1">
      <c r="B601" s="256"/>
      <c r="C601" s="257"/>
      <c r="D601" s="236" t="s">
        <v>162</v>
      </c>
      <c r="E601" s="258" t="s">
        <v>21</v>
      </c>
      <c r="F601" s="259" t="s">
        <v>166</v>
      </c>
      <c r="G601" s="257"/>
      <c r="H601" s="260">
        <v>1.522</v>
      </c>
      <c r="I601" s="261"/>
      <c r="J601" s="257"/>
      <c r="K601" s="257"/>
      <c r="L601" s="262"/>
      <c r="M601" s="263"/>
      <c r="N601" s="264"/>
      <c r="O601" s="264"/>
      <c r="P601" s="264"/>
      <c r="Q601" s="264"/>
      <c r="R601" s="264"/>
      <c r="S601" s="264"/>
      <c r="T601" s="265"/>
      <c r="AT601" s="266" t="s">
        <v>162</v>
      </c>
      <c r="AU601" s="266" t="s">
        <v>85</v>
      </c>
      <c r="AV601" s="13" t="s">
        <v>160</v>
      </c>
      <c r="AW601" s="13" t="s">
        <v>36</v>
      </c>
      <c r="AX601" s="13" t="s">
        <v>38</v>
      </c>
      <c r="AY601" s="266" t="s">
        <v>154</v>
      </c>
    </row>
    <row r="602" s="1" customFormat="1" ht="16.5" customHeight="1">
      <c r="B602" s="47"/>
      <c r="C602" s="222" t="s">
        <v>553</v>
      </c>
      <c r="D602" s="222" t="s">
        <v>156</v>
      </c>
      <c r="E602" s="223" t="s">
        <v>554</v>
      </c>
      <c r="F602" s="224" t="s">
        <v>555</v>
      </c>
      <c r="G602" s="225" t="s">
        <v>159</v>
      </c>
      <c r="H602" s="226">
        <v>1.522</v>
      </c>
      <c r="I602" s="227"/>
      <c r="J602" s="228">
        <f>ROUND(I602*H602,2)</f>
        <v>0</v>
      </c>
      <c r="K602" s="224" t="s">
        <v>21</v>
      </c>
      <c r="L602" s="73"/>
      <c r="M602" s="229" t="s">
        <v>21</v>
      </c>
      <c r="N602" s="230" t="s">
        <v>47</v>
      </c>
      <c r="O602" s="48"/>
      <c r="P602" s="231">
        <f>O602*H602</f>
        <v>0</v>
      </c>
      <c r="Q602" s="231">
        <v>0</v>
      </c>
      <c r="R602" s="231">
        <f>Q602*H602</f>
        <v>0</v>
      </c>
      <c r="S602" s="231">
        <v>0</v>
      </c>
      <c r="T602" s="232">
        <f>S602*H602</f>
        <v>0</v>
      </c>
      <c r="AR602" s="24" t="s">
        <v>160</v>
      </c>
      <c r="AT602" s="24" t="s">
        <v>156</v>
      </c>
      <c r="AU602" s="24" t="s">
        <v>85</v>
      </c>
      <c r="AY602" s="24" t="s">
        <v>154</v>
      </c>
      <c r="BE602" s="233">
        <f>IF(N602="základní",J602,0)</f>
        <v>0</v>
      </c>
      <c r="BF602" s="233">
        <f>IF(N602="snížená",J602,0)</f>
        <v>0</v>
      </c>
      <c r="BG602" s="233">
        <f>IF(N602="zákl. přenesená",J602,0)</f>
        <v>0</v>
      </c>
      <c r="BH602" s="233">
        <f>IF(N602="sníž. přenesená",J602,0)</f>
        <v>0</v>
      </c>
      <c r="BI602" s="233">
        <f>IF(N602="nulová",J602,0)</f>
        <v>0</v>
      </c>
      <c r="BJ602" s="24" t="s">
        <v>38</v>
      </c>
      <c r="BK602" s="233">
        <f>ROUND(I602*H602,2)</f>
        <v>0</v>
      </c>
      <c r="BL602" s="24" t="s">
        <v>160</v>
      </c>
      <c r="BM602" s="24" t="s">
        <v>556</v>
      </c>
    </row>
    <row r="603" s="1" customFormat="1" ht="16.5" customHeight="1">
      <c r="B603" s="47"/>
      <c r="C603" s="222" t="s">
        <v>557</v>
      </c>
      <c r="D603" s="222" t="s">
        <v>156</v>
      </c>
      <c r="E603" s="223" t="s">
        <v>558</v>
      </c>
      <c r="F603" s="224" t="s">
        <v>559</v>
      </c>
      <c r="G603" s="225" t="s">
        <v>246</v>
      </c>
      <c r="H603" s="226">
        <v>0.078</v>
      </c>
      <c r="I603" s="227"/>
      <c r="J603" s="228">
        <f>ROUND(I603*H603,2)</f>
        <v>0</v>
      </c>
      <c r="K603" s="224" t="s">
        <v>21</v>
      </c>
      <c r="L603" s="73"/>
      <c r="M603" s="229" t="s">
        <v>21</v>
      </c>
      <c r="N603" s="230" t="s">
        <v>47</v>
      </c>
      <c r="O603" s="48"/>
      <c r="P603" s="231">
        <f>O603*H603</f>
        <v>0</v>
      </c>
      <c r="Q603" s="231">
        <v>1.0530600000000001</v>
      </c>
      <c r="R603" s="231">
        <f>Q603*H603</f>
        <v>0.082138680000000006</v>
      </c>
      <c r="S603" s="231">
        <v>0</v>
      </c>
      <c r="T603" s="232">
        <f>S603*H603</f>
        <v>0</v>
      </c>
      <c r="AR603" s="24" t="s">
        <v>160</v>
      </c>
      <c r="AT603" s="24" t="s">
        <v>156</v>
      </c>
      <c r="AU603" s="24" t="s">
        <v>85</v>
      </c>
      <c r="AY603" s="24" t="s">
        <v>154</v>
      </c>
      <c r="BE603" s="233">
        <f>IF(N603="základní",J603,0)</f>
        <v>0</v>
      </c>
      <c r="BF603" s="233">
        <f>IF(N603="snížená",J603,0)</f>
        <v>0</v>
      </c>
      <c r="BG603" s="233">
        <f>IF(N603="zákl. přenesená",J603,0)</f>
        <v>0</v>
      </c>
      <c r="BH603" s="233">
        <f>IF(N603="sníž. přenesená",J603,0)</f>
        <v>0</v>
      </c>
      <c r="BI603" s="233">
        <f>IF(N603="nulová",J603,0)</f>
        <v>0</v>
      </c>
      <c r="BJ603" s="24" t="s">
        <v>38</v>
      </c>
      <c r="BK603" s="233">
        <f>ROUND(I603*H603,2)</f>
        <v>0</v>
      </c>
      <c r="BL603" s="24" t="s">
        <v>160</v>
      </c>
      <c r="BM603" s="24" t="s">
        <v>560</v>
      </c>
    </row>
    <row r="604" s="11" customFormat="1">
      <c r="B604" s="234"/>
      <c r="C604" s="235"/>
      <c r="D604" s="236" t="s">
        <v>162</v>
      </c>
      <c r="E604" s="237" t="s">
        <v>21</v>
      </c>
      <c r="F604" s="238" t="s">
        <v>285</v>
      </c>
      <c r="G604" s="235"/>
      <c r="H604" s="237" t="s">
        <v>21</v>
      </c>
      <c r="I604" s="239"/>
      <c r="J604" s="235"/>
      <c r="K604" s="235"/>
      <c r="L604" s="240"/>
      <c r="M604" s="241"/>
      <c r="N604" s="242"/>
      <c r="O604" s="242"/>
      <c r="P604" s="242"/>
      <c r="Q604" s="242"/>
      <c r="R604" s="242"/>
      <c r="S604" s="242"/>
      <c r="T604" s="243"/>
      <c r="AT604" s="244" t="s">
        <v>162</v>
      </c>
      <c r="AU604" s="244" t="s">
        <v>85</v>
      </c>
      <c r="AV604" s="11" t="s">
        <v>38</v>
      </c>
      <c r="AW604" s="11" t="s">
        <v>36</v>
      </c>
      <c r="AX604" s="11" t="s">
        <v>76</v>
      </c>
      <c r="AY604" s="244" t="s">
        <v>154</v>
      </c>
    </row>
    <row r="605" s="11" customFormat="1">
      <c r="B605" s="234"/>
      <c r="C605" s="235"/>
      <c r="D605" s="236" t="s">
        <v>162</v>
      </c>
      <c r="E605" s="237" t="s">
        <v>21</v>
      </c>
      <c r="F605" s="238" t="s">
        <v>561</v>
      </c>
      <c r="G605" s="235"/>
      <c r="H605" s="237" t="s">
        <v>21</v>
      </c>
      <c r="I605" s="239"/>
      <c r="J605" s="235"/>
      <c r="K605" s="235"/>
      <c r="L605" s="240"/>
      <c r="M605" s="241"/>
      <c r="N605" s="242"/>
      <c r="O605" s="242"/>
      <c r="P605" s="242"/>
      <c r="Q605" s="242"/>
      <c r="R605" s="242"/>
      <c r="S605" s="242"/>
      <c r="T605" s="243"/>
      <c r="AT605" s="244" t="s">
        <v>162</v>
      </c>
      <c r="AU605" s="244" t="s">
        <v>85</v>
      </c>
      <c r="AV605" s="11" t="s">
        <v>38</v>
      </c>
      <c r="AW605" s="11" t="s">
        <v>36</v>
      </c>
      <c r="AX605" s="11" t="s">
        <v>76</v>
      </c>
      <c r="AY605" s="244" t="s">
        <v>154</v>
      </c>
    </row>
    <row r="606" s="12" customFormat="1">
      <c r="B606" s="245"/>
      <c r="C606" s="246"/>
      <c r="D606" s="236" t="s">
        <v>162</v>
      </c>
      <c r="E606" s="247" t="s">
        <v>21</v>
      </c>
      <c r="F606" s="248" t="s">
        <v>562</v>
      </c>
      <c r="G606" s="246"/>
      <c r="H606" s="249">
        <v>0.059999999999999998</v>
      </c>
      <c r="I606" s="250"/>
      <c r="J606" s="246"/>
      <c r="K606" s="246"/>
      <c r="L606" s="251"/>
      <c r="M606" s="252"/>
      <c r="N606" s="253"/>
      <c r="O606" s="253"/>
      <c r="P606" s="253"/>
      <c r="Q606" s="253"/>
      <c r="R606" s="253"/>
      <c r="S606" s="253"/>
      <c r="T606" s="254"/>
      <c r="AT606" s="255" t="s">
        <v>162</v>
      </c>
      <c r="AU606" s="255" t="s">
        <v>85</v>
      </c>
      <c r="AV606" s="12" t="s">
        <v>85</v>
      </c>
      <c r="AW606" s="12" t="s">
        <v>36</v>
      </c>
      <c r="AX606" s="12" t="s">
        <v>76</v>
      </c>
      <c r="AY606" s="255" t="s">
        <v>154</v>
      </c>
    </row>
    <row r="607" s="11" customFormat="1">
      <c r="B607" s="234"/>
      <c r="C607" s="235"/>
      <c r="D607" s="236" t="s">
        <v>162</v>
      </c>
      <c r="E607" s="237" t="s">
        <v>21</v>
      </c>
      <c r="F607" s="238" t="s">
        <v>563</v>
      </c>
      <c r="G607" s="235"/>
      <c r="H607" s="237" t="s">
        <v>21</v>
      </c>
      <c r="I607" s="239"/>
      <c r="J607" s="235"/>
      <c r="K607" s="235"/>
      <c r="L607" s="240"/>
      <c r="M607" s="241"/>
      <c r="N607" s="242"/>
      <c r="O607" s="242"/>
      <c r="P607" s="242"/>
      <c r="Q607" s="242"/>
      <c r="R607" s="242"/>
      <c r="S607" s="242"/>
      <c r="T607" s="243"/>
      <c r="AT607" s="244" t="s">
        <v>162</v>
      </c>
      <c r="AU607" s="244" t="s">
        <v>85</v>
      </c>
      <c r="AV607" s="11" t="s">
        <v>38</v>
      </c>
      <c r="AW607" s="11" t="s">
        <v>36</v>
      </c>
      <c r="AX607" s="11" t="s">
        <v>76</v>
      </c>
      <c r="AY607" s="244" t="s">
        <v>154</v>
      </c>
    </row>
    <row r="608" s="12" customFormat="1">
      <c r="B608" s="245"/>
      <c r="C608" s="246"/>
      <c r="D608" s="236" t="s">
        <v>162</v>
      </c>
      <c r="E608" s="247" t="s">
        <v>21</v>
      </c>
      <c r="F608" s="248" t="s">
        <v>564</v>
      </c>
      <c r="G608" s="246"/>
      <c r="H608" s="249">
        <v>0.017999999999999999</v>
      </c>
      <c r="I608" s="250"/>
      <c r="J608" s="246"/>
      <c r="K608" s="246"/>
      <c r="L608" s="251"/>
      <c r="M608" s="252"/>
      <c r="N608" s="253"/>
      <c r="O608" s="253"/>
      <c r="P608" s="253"/>
      <c r="Q608" s="253"/>
      <c r="R608" s="253"/>
      <c r="S608" s="253"/>
      <c r="T608" s="254"/>
      <c r="AT608" s="255" t="s">
        <v>162</v>
      </c>
      <c r="AU608" s="255" t="s">
        <v>85</v>
      </c>
      <c r="AV608" s="12" t="s">
        <v>85</v>
      </c>
      <c r="AW608" s="12" t="s">
        <v>36</v>
      </c>
      <c r="AX608" s="12" t="s">
        <v>76</v>
      </c>
      <c r="AY608" s="255" t="s">
        <v>154</v>
      </c>
    </row>
    <row r="609" s="13" customFormat="1">
      <c r="B609" s="256"/>
      <c r="C609" s="257"/>
      <c r="D609" s="236" t="s">
        <v>162</v>
      </c>
      <c r="E609" s="258" t="s">
        <v>21</v>
      </c>
      <c r="F609" s="259" t="s">
        <v>166</v>
      </c>
      <c r="G609" s="257"/>
      <c r="H609" s="260">
        <v>0.078</v>
      </c>
      <c r="I609" s="261"/>
      <c r="J609" s="257"/>
      <c r="K609" s="257"/>
      <c r="L609" s="262"/>
      <c r="M609" s="263"/>
      <c r="N609" s="264"/>
      <c r="O609" s="264"/>
      <c r="P609" s="264"/>
      <c r="Q609" s="264"/>
      <c r="R609" s="264"/>
      <c r="S609" s="264"/>
      <c r="T609" s="265"/>
      <c r="AT609" s="266" t="s">
        <v>162</v>
      </c>
      <c r="AU609" s="266" t="s">
        <v>85</v>
      </c>
      <c r="AV609" s="13" t="s">
        <v>160</v>
      </c>
      <c r="AW609" s="13" t="s">
        <v>36</v>
      </c>
      <c r="AX609" s="13" t="s">
        <v>38</v>
      </c>
      <c r="AY609" s="266" t="s">
        <v>154</v>
      </c>
    </row>
    <row r="610" s="1" customFormat="1" ht="25.5" customHeight="1">
      <c r="B610" s="47"/>
      <c r="C610" s="222" t="s">
        <v>565</v>
      </c>
      <c r="D610" s="222" t="s">
        <v>156</v>
      </c>
      <c r="E610" s="223" t="s">
        <v>566</v>
      </c>
      <c r="F610" s="224" t="s">
        <v>567</v>
      </c>
      <c r="G610" s="225" t="s">
        <v>159</v>
      </c>
      <c r="H610" s="226">
        <v>7.4569999999999999</v>
      </c>
      <c r="I610" s="227"/>
      <c r="J610" s="228">
        <f>ROUND(I610*H610,2)</f>
        <v>0</v>
      </c>
      <c r="K610" s="224" t="s">
        <v>21</v>
      </c>
      <c r="L610" s="73"/>
      <c r="M610" s="229" t="s">
        <v>21</v>
      </c>
      <c r="N610" s="230" t="s">
        <v>47</v>
      </c>
      <c r="O610" s="48"/>
      <c r="P610" s="231">
        <f>O610*H610</f>
        <v>0</v>
      </c>
      <c r="Q610" s="231">
        <v>0.084000000000000005</v>
      </c>
      <c r="R610" s="231">
        <f>Q610*H610</f>
        <v>0.62638800000000006</v>
      </c>
      <c r="S610" s="231">
        <v>0</v>
      </c>
      <c r="T610" s="232">
        <f>S610*H610</f>
        <v>0</v>
      </c>
      <c r="AR610" s="24" t="s">
        <v>160</v>
      </c>
      <c r="AT610" s="24" t="s">
        <v>156</v>
      </c>
      <c r="AU610" s="24" t="s">
        <v>85</v>
      </c>
      <c r="AY610" s="24" t="s">
        <v>154</v>
      </c>
      <c r="BE610" s="233">
        <f>IF(N610="základní",J610,0)</f>
        <v>0</v>
      </c>
      <c r="BF610" s="233">
        <f>IF(N610="snížená",J610,0)</f>
        <v>0</v>
      </c>
      <c r="BG610" s="233">
        <f>IF(N610="zákl. přenesená",J610,0)</f>
        <v>0</v>
      </c>
      <c r="BH610" s="233">
        <f>IF(N610="sníž. přenesená",J610,0)</f>
        <v>0</v>
      </c>
      <c r="BI610" s="233">
        <f>IF(N610="nulová",J610,0)</f>
        <v>0</v>
      </c>
      <c r="BJ610" s="24" t="s">
        <v>38</v>
      </c>
      <c r="BK610" s="233">
        <f>ROUND(I610*H610,2)</f>
        <v>0</v>
      </c>
      <c r="BL610" s="24" t="s">
        <v>160</v>
      </c>
      <c r="BM610" s="24" t="s">
        <v>568</v>
      </c>
    </row>
    <row r="611" s="11" customFormat="1">
      <c r="B611" s="234"/>
      <c r="C611" s="235"/>
      <c r="D611" s="236" t="s">
        <v>162</v>
      </c>
      <c r="E611" s="237" t="s">
        <v>21</v>
      </c>
      <c r="F611" s="238" t="s">
        <v>303</v>
      </c>
      <c r="G611" s="235"/>
      <c r="H611" s="237" t="s">
        <v>21</v>
      </c>
      <c r="I611" s="239"/>
      <c r="J611" s="235"/>
      <c r="K611" s="235"/>
      <c r="L611" s="240"/>
      <c r="M611" s="241"/>
      <c r="N611" s="242"/>
      <c r="O611" s="242"/>
      <c r="P611" s="242"/>
      <c r="Q611" s="242"/>
      <c r="R611" s="242"/>
      <c r="S611" s="242"/>
      <c r="T611" s="243"/>
      <c r="AT611" s="244" t="s">
        <v>162</v>
      </c>
      <c r="AU611" s="244" t="s">
        <v>85</v>
      </c>
      <c r="AV611" s="11" t="s">
        <v>38</v>
      </c>
      <c r="AW611" s="11" t="s">
        <v>36</v>
      </c>
      <c r="AX611" s="11" t="s">
        <v>76</v>
      </c>
      <c r="AY611" s="244" t="s">
        <v>154</v>
      </c>
    </row>
    <row r="612" s="11" customFormat="1">
      <c r="B612" s="234"/>
      <c r="C612" s="235"/>
      <c r="D612" s="236" t="s">
        <v>162</v>
      </c>
      <c r="E612" s="237" t="s">
        <v>21</v>
      </c>
      <c r="F612" s="238" t="s">
        <v>277</v>
      </c>
      <c r="G612" s="235"/>
      <c r="H612" s="237" t="s">
        <v>21</v>
      </c>
      <c r="I612" s="239"/>
      <c r="J612" s="235"/>
      <c r="K612" s="235"/>
      <c r="L612" s="240"/>
      <c r="M612" s="241"/>
      <c r="N612" s="242"/>
      <c r="O612" s="242"/>
      <c r="P612" s="242"/>
      <c r="Q612" s="242"/>
      <c r="R612" s="242"/>
      <c r="S612" s="242"/>
      <c r="T612" s="243"/>
      <c r="AT612" s="244" t="s">
        <v>162</v>
      </c>
      <c r="AU612" s="244" t="s">
        <v>85</v>
      </c>
      <c r="AV612" s="11" t="s">
        <v>38</v>
      </c>
      <c r="AW612" s="11" t="s">
        <v>36</v>
      </c>
      <c r="AX612" s="11" t="s">
        <v>76</v>
      </c>
      <c r="AY612" s="244" t="s">
        <v>154</v>
      </c>
    </row>
    <row r="613" s="11" customFormat="1">
      <c r="B613" s="234"/>
      <c r="C613" s="235"/>
      <c r="D613" s="236" t="s">
        <v>162</v>
      </c>
      <c r="E613" s="237" t="s">
        <v>21</v>
      </c>
      <c r="F613" s="238" t="s">
        <v>315</v>
      </c>
      <c r="G613" s="235"/>
      <c r="H613" s="237" t="s">
        <v>21</v>
      </c>
      <c r="I613" s="239"/>
      <c r="J613" s="235"/>
      <c r="K613" s="235"/>
      <c r="L613" s="240"/>
      <c r="M613" s="241"/>
      <c r="N613" s="242"/>
      <c r="O613" s="242"/>
      <c r="P613" s="242"/>
      <c r="Q613" s="242"/>
      <c r="R613" s="242"/>
      <c r="S613" s="242"/>
      <c r="T613" s="243"/>
      <c r="AT613" s="244" t="s">
        <v>162</v>
      </c>
      <c r="AU613" s="244" t="s">
        <v>85</v>
      </c>
      <c r="AV613" s="11" t="s">
        <v>38</v>
      </c>
      <c r="AW613" s="11" t="s">
        <v>36</v>
      </c>
      <c r="AX613" s="11" t="s">
        <v>76</v>
      </c>
      <c r="AY613" s="244" t="s">
        <v>154</v>
      </c>
    </row>
    <row r="614" s="11" customFormat="1">
      <c r="B614" s="234"/>
      <c r="C614" s="235"/>
      <c r="D614" s="236" t="s">
        <v>162</v>
      </c>
      <c r="E614" s="237" t="s">
        <v>21</v>
      </c>
      <c r="F614" s="238" t="s">
        <v>316</v>
      </c>
      <c r="G614" s="235"/>
      <c r="H614" s="237" t="s">
        <v>21</v>
      </c>
      <c r="I614" s="239"/>
      <c r="J614" s="235"/>
      <c r="K614" s="235"/>
      <c r="L614" s="240"/>
      <c r="M614" s="241"/>
      <c r="N614" s="242"/>
      <c r="O614" s="242"/>
      <c r="P614" s="242"/>
      <c r="Q614" s="242"/>
      <c r="R614" s="242"/>
      <c r="S614" s="242"/>
      <c r="T614" s="243"/>
      <c r="AT614" s="244" t="s">
        <v>162</v>
      </c>
      <c r="AU614" s="244" t="s">
        <v>85</v>
      </c>
      <c r="AV614" s="11" t="s">
        <v>38</v>
      </c>
      <c r="AW614" s="11" t="s">
        <v>36</v>
      </c>
      <c r="AX614" s="11" t="s">
        <v>76</v>
      </c>
      <c r="AY614" s="244" t="s">
        <v>154</v>
      </c>
    </row>
    <row r="615" s="11" customFormat="1">
      <c r="B615" s="234"/>
      <c r="C615" s="235"/>
      <c r="D615" s="236" t="s">
        <v>162</v>
      </c>
      <c r="E615" s="237" t="s">
        <v>21</v>
      </c>
      <c r="F615" s="238" t="s">
        <v>569</v>
      </c>
      <c r="G615" s="235"/>
      <c r="H615" s="237" t="s">
        <v>21</v>
      </c>
      <c r="I615" s="239"/>
      <c r="J615" s="235"/>
      <c r="K615" s="235"/>
      <c r="L615" s="240"/>
      <c r="M615" s="241"/>
      <c r="N615" s="242"/>
      <c r="O615" s="242"/>
      <c r="P615" s="242"/>
      <c r="Q615" s="242"/>
      <c r="R615" s="242"/>
      <c r="S615" s="242"/>
      <c r="T615" s="243"/>
      <c r="AT615" s="244" t="s">
        <v>162</v>
      </c>
      <c r="AU615" s="244" t="s">
        <v>85</v>
      </c>
      <c r="AV615" s="11" t="s">
        <v>38</v>
      </c>
      <c r="AW615" s="11" t="s">
        <v>36</v>
      </c>
      <c r="AX615" s="11" t="s">
        <v>76</v>
      </c>
      <c r="AY615" s="244" t="s">
        <v>154</v>
      </c>
    </row>
    <row r="616" s="12" customFormat="1">
      <c r="B616" s="245"/>
      <c r="C616" s="246"/>
      <c r="D616" s="236" t="s">
        <v>162</v>
      </c>
      <c r="E616" s="247" t="s">
        <v>21</v>
      </c>
      <c r="F616" s="248" t="s">
        <v>570</v>
      </c>
      <c r="G616" s="246"/>
      <c r="H616" s="249">
        <v>6.9169999999999998</v>
      </c>
      <c r="I616" s="250"/>
      <c r="J616" s="246"/>
      <c r="K616" s="246"/>
      <c r="L616" s="251"/>
      <c r="M616" s="252"/>
      <c r="N616" s="253"/>
      <c r="O616" s="253"/>
      <c r="P616" s="253"/>
      <c r="Q616" s="253"/>
      <c r="R616" s="253"/>
      <c r="S616" s="253"/>
      <c r="T616" s="254"/>
      <c r="AT616" s="255" t="s">
        <v>162</v>
      </c>
      <c r="AU616" s="255" t="s">
        <v>85</v>
      </c>
      <c r="AV616" s="12" t="s">
        <v>85</v>
      </c>
      <c r="AW616" s="12" t="s">
        <v>36</v>
      </c>
      <c r="AX616" s="12" t="s">
        <v>76</v>
      </c>
      <c r="AY616" s="255" t="s">
        <v>154</v>
      </c>
    </row>
    <row r="617" s="12" customFormat="1">
      <c r="B617" s="245"/>
      <c r="C617" s="246"/>
      <c r="D617" s="236" t="s">
        <v>162</v>
      </c>
      <c r="E617" s="247" t="s">
        <v>21</v>
      </c>
      <c r="F617" s="248" t="s">
        <v>571</v>
      </c>
      <c r="G617" s="246"/>
      <c r="H617" s="249">
        <v>0.54000000000000004</v>
      </c>
      <c r="I617" s="250"/>
      <c r="J617" s="246"/>
      <c r="K617" s="246"/>
      <c r="L617" s="251"/>
      <c r="M617" s="252"/>
      <c r="N617" s="253"/>
      <c r="O617" s="253"/>
      <c r="P617" s="253"/>
      <c r="Q617" s="253"/>
      <c r="R617" s="253"/>
      <c r="S617" s="253"/>
      <c r="T617" s="254"/>
      <c r="AT617" s="255" t="s">
        <v>162</v>
      </c>
      <c r="AU617" s="255" t="s">
        <v>85</v>
      </c>
      <c r="AV617" s="12" t="s">
        <v>85</v>
      </c>
      <c r="AW617" s="12" t="s">
        <v>36</v>
      </c>
      <c r="AX617" s="12" t="s">
        <v>76</v>
      </c>
      <c r="AY617" s="255" t="s">
        <v>154</v>
      </c>
    </row>
    <row r="618" s="13" customFormat="1">
      <c r="B618" s="256"/>
      <c r="C618" s="257"/>
      <c r="D618" s="236" t="s">
        <v>162</v>
      </c>
      <c r="E618" s="258" t="s">
        <v>21</v>
      </c>
      <c r="F618" s="259" t="s">
        <v>166</v>
      </c>
      <c r="G618" s="257"/>
      <c r="H618" s="260">
        <v>7.4569999999999999</v>
      </c>
      <c r="I618" s="261"/>
      <c r="J618" s="257"/>
      <c r="K618" s="257"/>
      <c r="L618" s="262"/>
      <c r="M618" s="263"/>
      <c r="N618" s="264"/>
      <c r="O618" s="264"/>
      <c r="P618" s="264"/>
      <c r="Q618" s="264"/>
      <c r="R618" s="264"/>
      <c r="S618" s="264"/>
      <c r="T618" s="265"/>
      <c r="AT618" s="266" t="s">
        <v>162</v>
      </c>
      <c r="AU618" s="266" t="s">
        <v>85</v>
      </c>
      <c r="AV618" s="13" t="s">
        <v>160</v>
      </c>
      <c r="AW618" s="13" t="s">
        <v>36</v>
      </c>
      <c r="AX618" s="13" t="s">
        <v>38</v>
      </c>
      <c r="AY618" s="266" t="s">
        <v>154</v>
      </c>
    </row>
    <row r="619" s="1" customFormat="1" ht="25.5" customHeight="1">
      <c r="B619" s="47"/>
      <c r="C619" s="222" t="s">
        <v>572</v>
      </c>
      <c r="D619" s="222" t="s">
        <v>156</v>
      </c>
      <c r="E619" s="223" t="s">
        <v>573</v>
      </c>
      <c r="F619" s="224" t="s">
        <v>574</v>
      </c>
      <c r="G619" s="225" t="s">
        <v>159</v>
      </c>
      <c r="H619" s="226">
        <v>20.178000000000001</v>
      </c>
      <c r="I619" s="227"/>
      <c r="J619" s="228">
        <f>ROUND(I619*H619,2)</f>
        <v>0</v>
      </c>
      <c r="K619" s="224" t="s">
        <v>21</v>
      </c>
      <c r="L619" s="73"/>
      <c r="M619" s="229" t="s">
        <v>21</v>
      </c>
      <c r="N619" s="230" t="s">
        <v>47</v>
      </c>
      <c r="O619" s="48"/>
      <c r="P619" s="231">
        <f>O619*H619</f>
        <v>0</v>
      </c>
      <c r="Q619" s="231">
        <v>0.105</v>
      </c>
      <c r="R619" s="231">
        <f>Q619*H619</f>
        <v>2.11869</v>
      </c>
      <c r="S619" s="231">
        <v>0</v>
      </c>
      <c r="T619" s="232">
        <f>S619*H619</f>
        <v>0</v>
      </c>
      <c r="AR619" s="24" t="s">
        <v>160</v>
      </c>
      <c r="AT619" s="24" t="s">
        <v>156</v>
      </c>
      <c r="AU619" s="24" t="s">
        <v>85</v>
      </c>
      <c r="AY619" s="24" t="s">
        <v>154</v>
      </c>
      <c r="BE619" s="233">
        <f>IF(N619="základní",J619,0)</f>
        <v>0</v>
      </c>
      <c r="BF619" s="233">
        <f>IF(N619="snížená",J619,0)</f>
        <v>0</v>
      </c>
      <c r="BG619" s="233">
        <f>IF(N619="zákl. přenesená",J619,0)</f>
        <v>0</v>
      </c>
      <c r="BH619" s="233">
        <f>IF(N619="sníž. přenesená",J619,0)</f>
        <v>0</v>
      </c>
      <c r="BI619" s="233">
        <f>IF(N619="nulová",J619,0)</f>
        <v>0</v>
      </c>
      <c r="BJ619" s="24" t="s">
        <v>38</v>
      </c>
      <c r="BK619" s="233">
        <f>ROUND(I619*H619,2)</f>
        <v>0</v>
      </c>
      <c r="BL619" s="24" t="s">
        <v>160</v>
      </c>
      <c r="BM619" s="24" t="s">
        <v>575</v>
      </c>
    </row>
    <row r="620" s="11" customFormat="1">
      <c r="B620" s="234"/>
      <c r="C620" s="235"/>
      <c r="D620" s="236" t="s">
        <v>162</v>
      </c>
      <c r="E620" s="237" t="s">
        <v>21</v>
      </c>
      <c r="F620" s="238" t="s">
        <v>285</v>
      </c>
      <c r="G620" s="235"/>
      <c r="H620" s="237" t="s">
        <v>21</v>
      </c>
      <c r="I620" s="239"/>
      <c r="J620" s="235"/>
      <c r="K620" s="235"/>
      <c r="L620" s="240"/>
      <c r="M620" s="241"/>
      <c r="N620" s="242"/>
      <c r="O620" s="242"/>
      <c r="P620" s="242"/>
      <c r="Q620" s="242"/>
      <c r="R620" s="242"/>
      <c r="S620" s="242"/>
      <c r="T620" s="243"/>
      <c r="AT620" s="244" t="s">
        <v>162</v>
      </c>
      <c r="AU620" s="244" t="s">
        <v>85</v>
      </c>
      <c r="AV620" s="11" t="s">
        <v>38</v>
      </c>
      <c r="AW620" s="11" t="s">
        <v>36</v>
      </c>
      <c r="AX620" s="11" t="s">
        <v>76</v>
      </c>
      <c r="AY620" s="244" t="s">
        <v>154</v>
      </c>
    </row>
    <row r="621" s="11" customFormat="1">
      <c r="B621" s="234"/>
      <c r="C621" s="235"/>
      <c r="D621" s="236" t="s">
        <v>162</v>
      </c>
      <c r="E621" s="237" t="s">
        <v>21</v>
      </c>
      <c r="F621" s="238" t="s">
        <v>576</v>
      </c>
      <c r="G621" s="235"/>
      <c r="H621" s="237" t="s">
        <v>21</v>
      </c>
      <c r="I621" s="239"/>
      <c r="J621" s="235"/>
      <c r="K621" s="235"/>
      <c r="L621" s="240"/>
      <c r="M621" s="241"/>
      <c r="N621" s="242"/>
      <c r="O621" s="242"/>
      <c r="P621" s="242"/>
      <c r="Q621" s="242"/>
      <c r="R621" s="242"/>
      <c r="S621" s="242"/>
      <c r="T621" s="243"/>
      <c r="AT621" s="244" t="s">
        <v>162</v>
      </c>
      <c r="AU621" s="244" t="s">
        <v>85</v>
      </c>
      <c r="AV621" s="11" t="s">
        <v>38</v>
      </c>
      <c r="AW621" s="11" t="s">
        <v>36</v>
      </c>
      <c r="AX621" s="11" t="s">
        <v>76</v>
      </c>
      <c r="AY621" s="244" t="s">
        <v>154</v>
      </c>
    </row>
    <row r="622" s="12" customFormat="1">
      <c r="B622" s="245"/>
      <c r="C622" s="246"/>
      <c r="D622" s="236" t="s">
        <v>162</v>
      </c>
      <c r="E622" s="247" t="s">
        <v>21</v>
      </c>
      <c r="F622" s="248" t="s">
        <v>577</v>
      </c>
      <c r="G622" s="246"/>
      <c r="H622" s="249">
        <v>20.178000000000001</v>
      </c>
      <c r="I622" s="250"/>
      <c r="J622" s="246"/>
      <c r="K622" s="246"/>
      <c r="L622" s="251"/>
      <c r="M622" s="252"/>
      <c r="N622" s="253"/>
      <c r="O622" s="253"/>
      <c r="P622" s="253"/>
      <c r="Q622" s="253"/>
      <c r="R622" s="253"/>
      <c r="S622" s="253"/>
      <c r="T622" s="254"/>
      <c r="AT622" s="255" t="s">
        <v>162</v>
      </c>
      <c r="AU622" s="255" t="s">
        <v>85</v>
      </c>
      <c r="AV622" s="12" t="s">
        <v>85</v>
      </c>
      <c r="AW622" s="12" t="s">
        <v>36</v>
      </c>
      <c r="AX622" s="12" t="s">
        <v>76</v>
      </c>
      <c r="AY622" s="255" t="s">
        <v>154</v>
      </c>
    </row>
    <row r="623" s="13" customFormat="1">
      <c r="B623" s="256"/>
      <c r="C623" s="257"/>
      <c r="D623" s="236" t="s">
        <v>162</v>
      </c>
      <c r="E623" s="258" t="s">
        <v>21</v>
      </c>
      <c r="F623" s="259" t="s">
        <v>166</v>
      </c>
      <c r="G623" s="257"/>
      <c r="H623" s="260">
        <v>20.178000000000001</v>
      </c>
      <c r="I623" s="261"/>
      <c r="J623" s="257"/>
      <c r="K623" s="257"/>
      <c r="L623" s="262"/>
      <c r="M623" s="263"/>
      <c r="N623" s="264"/>
      <c r="O623" s="264"/>
      <c r="P623" s="264"/>
      <c r="Q623" s="264"/>
      <c r="R623" s="264"/>
      <c r="S623" s="264"/>
      <c r="T623" s="265"/>
      <c r="AT623" s="266" t="s">
        <v>162</v>
      </c>
      <c r="AU623" s="266" t="s">
        <v>85</v>
      </c>
      <c r="AV623" s="13" t="s">
        <v>160</v>
      </c>
      <c r="AW623" s="13" t="s">
        <v>36</v>
      </c>
      <c r="AX623" s="13" t="s">
        <v>38</v>
      </c>
      <c r="AY623" s="266" t="s">
        <v>154</v>
      </c>
    </row>
    <row r="624" s="1" customFormat="1" ht="16.5" customHeight="1">
      <c r="B624" s="47"/>
      <c r="C624" s="222" t="s">
        <v>578</v>
      </c>
      <c r="D624" s="222" t="s">
        <v>156</v>
      </c>
      <c r="E624" s="223" t="s">
        <v>579</v>
      </c>
      <c r="F624" s="224" t="s">
        <v>580</v>
      </c>
      <c r="G624" s="225" t="s">
        <v>159</v>
      </c>
      <c r="H624" s="226">
        <v>7.0419999999999998</v>
      </c>
      <c r="I624" s="227"/>
      <c r="J624" s="228">
        <f>ROUND(I624*H624,2)</f>
        <v>0</v>
      </c>
      <c r="K624" s="224" t="s">
        <v>21</v>
      </c>
      <c r="L624" s="73"/>
      <c r="M624" s="229" t="s">
        <v>21</v>
      </c>
      <c r="N624" s="230" t="s">
        <v>47</v>
      </c>
      <c r="O624" s="48"/>
      <c r="P624" s="231">
        <f>O624*H624</f>
        <v>0</v>
      </c>
      <c r="Q624" s="231">
        <v>0.020400000000000001</v>
      </c>
      <c r="R624" s="231">
        <f>Q624*H624</f>
        <v>0.1436568</v>
      </c>
      <c r="S624" s="231">
        <v>0</v>
      </c>
      <c r="T624" s="232">
        <f>S624*H624</f>
        <v>0</v>
      </c>
      <c r="AR624" s="24" t="s">
        <v>160</v>
      </c>
      <c r="AT624" s="24" t="s">
        <v>156</v>
      </c>
      <c r="AU624" s="24" t="s">
        <v>85</v>
      </c>
      <c r="AY624" s="24" t="s">
        <v>154</v>
      </c>
      <c r="BE624" s="233">
        <f>IF(N624="základní",J624,0)</f>
        <v>0</v>
      </c>
      <c r="BF624" s="233">
        <f>IF(N624="snížená",J624,0)</f>
        <v>0</v>
      </c>
      <c r="BG624" s="233">
        <f>IF(N624="zákl. přenesená",J624,0)</f>
        <v>0</v>
      </c>
      <c r="BH624" s="233">
        <f>IF(N624="sníž. přenesená",J624,0)</f>
        <v>0</v>
      </c>
      <c r="BI624" s="233">
        <f>IF(N624="nulová",J624,0)</f>
        <v>0</v>
      </c>
      <c r="BJ624" s="24" t="s">
        <v>38</v>
      </c>
      <c r="BK624" s="233">
        <f>ROUND(I624*H624,2)</f>
        <v>0</v>
      </c>
      <c r="BL624" s="24" t="s">
        <v>160</v>
      </c>
      <c r="BM624" s="24" t="s">
        <v>581</v>
      </c>
    </row>
    <row r="625" s="11" customFormat="1">
      <c r="B625" s="234"/>
      <c r="C625" s="235"/>
      <c r="D625" s="236" t="s">
        <v>162</v>
      </c>
      <c r="E625" s="237" t="s">
        <v>21</v>
      </c>
      <c r="F625" s="238" t="s">
        <v>197</v>
      </c>
      <c r="G625" s="235"/>
      <c r="H625" s="237" t="s">
        <v>21</v>
      </c>
      <c r="I625" s="239"/>
      <c r="J625" s="235"/>
      <c r="K625" s="235"/>
      <c r="L625" s="240"/>
      <c r="M625" s="241"/>
      <c r="N625" s="242"/>
      <c r="O625" s="242"/>
      <c r="P625" s="242"/>
      <c r="Q625" s="242"/>
      <c r="R625" s="242"/>
      <c r="S625" s="242"/>
      <c r="T625" s="243"/>
      <c r="AT625" s="244" t="s">
        <v>162</v>
      </c>
      <c r="AU625" s="244" t="s">
        <v>85</v>
      </c>
      <c r="AV625" s="11" t="s">
        <v>38</v>
      </c>
      <c r="AW625" s="11" t="s">
        <v>36</v>
      </c>
      <c r="AX625" s="11" t="s">
        <v>76</v>
      </c>
      <c r="AY625" s="244" t="s">
        <v>154</v>
      </c>
    </row>
    <row r="626" s="11" customFormat="1">
      <c r="B626" s="234"/>
      <c r="C626" s="235"/>
      <c r="D626" s="236" t="s">
        <v>162</v>
      </c>
      <c r="E626" s="237" t="s">
        <v>21</v>
      </c>
      <c r="F626" s="238" t="s">
        <v>582</v>
      </c>
      <c r="G626" s="235"/>
      <c r="H626" s="237" t="s">
        <v>21</v>
      </c>
      <c r="I626" s="239"/>
      <c r="J626" s="235"/>
      <c r="K626" s="235"/>
      <c r="L626" s="240"/>
      <c r="M626" s="241"/>
      <c r="N626" s="242"/>
      <c r="O626" s="242"/>
      <c r="P626" s="242"/>
      <c r="Q626" s="242"/>
      <c r="R626" s="242"/>
      <c r="S626" s="242"/>
      <c r="T626" s="243"/>
      <c r="AT626" s="244" t="s">
        <v>162</v>
      </c>
      <c r="AU626" s="244" t="s">
        <v>85</v>
      </c>
      <c r="AV626" s="11" t="s">
        <v>38</v>
      </c>
      <c r="AW626" s="11" t="s">
        <v>36</v>
      </c>
      <c r="AX626" s="11" t="s">
        <v>76</v>
      </c>
      <c r="AY626" s="244" t="s">
        <v>154</v>
      </c>
    </row>
    <row r="627" s="12" customFormat="1">
      <c r="B627" s="245"/>
      <c r="C627" s="246"/>
      <c r="D627" s="236" t="s">
        <v>162</v>
      </c>
      <c r="E627" s="247" t="s">
        <v>21</v>
      </c>
      <c r="F627" s="248" t="s">
        <v>305</v>
      </c>
      <c r="G627" s="246"/>
      <c r="H627" s="249">
        <v>7.0419999999999998</v>
      </c>
      <c r="I627" s="250"/>
      <c r="J627" s="246"/>
      <c r="K627" s="246"/>
      <c r="L627" s="251"/>
      <c r="M627" s="252"/>
      <c r="N627" s="253"/>
      <c r="O627" s="253"/>
      <c r="P627" s="253"/>
      <c r="Q627" s="253"/>
      <c r="R627" s="253"/>
      <c r="S627" s="253"/>
      <c r="T627" s="254"/>
      <c r="AT627" s="255" t="s">
        <v>162</v>
      </c>
      <c r="AU627" s="255" t="s">
        <v>85</v>
      </c>
      <c r="AV627" s="12" t="s">
        <v>85</v>
      </c>
      <c r="AW627" s="12" t="s">
        <v>36</v>
      </c>
      <c r="AX627" s="12" t="s">
        <v>76</v>
      </c>
      <c r="AY627" s="255" t="s">
        <v>154</v>
      </c>
    </row>
    <row r="628" s="13" customFormat="1">
      <c r="B628" s="256"/>
      <c r="C628" s="257"/>
      <c r="D628" s="236" t="s">
        <v>162</v>
      </c>
      <c r="E628" s="258" t="s">
        <v>21</v>
      </c>
      <c r="F628" s="259" t="s">
        <v>166</v>
      </c>
      <c r="G628" s="257"/>
      <c r="H628" s="260">
        <v>7.0419999999999998</v>
      </c>
      <c r="I628" s="261"/>
      <c r="J628" s="257"/>
      <c r="K628" s="257"/>
      <c r="L628" s="262"/>
      <c r="M628" s="263"/>
      <c r="N628" s="264"/>
      <c r="O628" s="264"/>
      <c r="P628" s="264"/>
      <c r="Q628" s="264"/>
      <c r="R628" s="264"/>
      <c r="S628" s="264"/>
      <c r="T628" s="265"/>
      <c r="AT628" s="266" t="s">
        <v>162</v>
      </c>
      <c r="AU628" s="266" t="s">
        <v>85</v>
      </c>
      <c r="AV628" s="13" t="s">
        <v>160</v>
      </c>
      <c r="AW628" s="13" t="s">
        <v>36</v>
      </c>
      <c r="AX628" s="13" t="s">
        <v>38</v>
      </c>
      <c r="AY628" s="266" t="s">
        <v>154</v>
      </c>
    </row>
    <row r="629" s="1" customFormat="1" ht="16.5" customHeight="1">
      <c r="B629" s="47"/>
      <c r="C629" s="222" t="s">
        <v>583</v>
      </c>
      <c r="D629" s="222" t="s">
        <v>156</v>
      </c>
      <c r="E629" s="223" t="s">
        <v>584</v>
      </c>
      <c r="F629" s="224" t="s">
        <v>585</v>
      </c>
      <c r="G629" s="225" t="s">
        <v>159</v>
      </c>
      <c r="H629" s="226">
        <v>4.508</v>
      </c>
      <c r="I629" s="227"/>
      <c r="J629" s="228">
        <f>ROUND(I629*H629,2)</f>
        <v>0</v>
      </c>
      <c r="K629" s="224" t="s">
        <v>21</v>
      </c>
      <c r="L629" s="73"/>
      <c r="M629" s="229" t="s">
        <v>21</v>
      </c>
      <c r="N629" s="230" t="s">
        <v>47</v>
      </c>
      <c r="O629" s="48"/>
      <c r="P629" s="231">
        <f>O629*H629</f>
        <v>0</v>
      </c>
      <c r="Q629" s="231">
        <v>0.054649999999999997</v>
      </c>
      <c r="R629" s="231">
        <f>Q629*H629</f>
        <v>0.24636219999999998</v>
      </c>
      <c r="S629" s="231">
        <v>0</v>
      </c>
      <c r="T629" s="232">
        <f>S629*H629</f>
        <v>0</v>
      </c>
      <c r="AR629" s="24" t="s">
        <v>160</v>
      </c>
      <c r="AT629" s="24" t="s">
        <v>156</v>
      </c>
      <c r="AU629" s="24" t="s">
        <v>85</v>
      </c>
      <c r="AY629" s="24" t="s">
        <v>154</v>
      </c>
      <c r="BE629" s="233">
        <f>IF(N629="základní",J629,0)</f>
        <v>0</v>
      </c>
      <c r="BF629" s="233">
        <f>IF(N629="snížená",J629,0)</f>
        <v>0</v>
      </c>
      <c r="BG629" s="233">
        <f>IF(N629="zákl. přenesená",J629,0)</f>
        <v>0</v>
      </c>
      <c r="BH629" s="233">
        <f>IF(N629="sníž. přenesená",J629,0)</f>
        <v>0</v>
      </c>
      <c r="BI629" s="233">
        <f>IF(N629="nulová",J629,0)</f>
        <v>0</v>
      </c>
      <c r="BJ629" s="24" t="s">
        <v>38</v>
      </c>
      <c r="BK629" s="233">
        <f>ROUND(I629*H629,2)</f>
        <v>0</v>
      </c>
      <c r="BL629" s="24" t="s">
        <v>160</v>
      </c>
      <c r="BM629" s="24" t="s">
        <v>586</v>
      </c>
    </row>
    <row r="630" s="11" customFormat="1">
      <c r="B630" s="234"/>
      <c r="C630" s="235"/>
      <c r="D630" s="236" t="s">
        <v>162</v>
      </c>
      <c r="E630" s="237" t="s">
        <v>21</v>
      </c>
      <c r="F630" s="238" t="s">
        <v>197</v>
      </c>
      <c r="G630" s="235"/>
      <c r="H630" s="237" t="s">
        <v>21</v>
      </c>
      <c r="I630" s="239"/>
      <c r="J630" s="235"/>
      <c r="K630" s="235"/>
      <c r="L630" s="240"/>
      <c r="M630" s="241"/>
      <c r="N630" s="242"/>
      <c r="O630" s="242"/>
      <c r="P630" s="242"/>
      <c r="Q630" s="242"/>
      <c r="R630" s="242"/>
      <c r="S630" s="242"/>
      <c r="T630" s="243"/>
      <c r="AT630" s="244" t="s">
        <v>162</v>
      </c>
      <c r="AU630" s="244" t="s">
        <v>85</v>
      </c>
      <c r="AV630" s="11" t="s">
        <v>38</v>
      </c>
      <c r="AW630" s="11" t="s">
        <v>36</v>
      </c>
      <c r="AX630" s="11" t="s">
        <v>76</v>
      </c>
      <c r="AY630" s="244" t="s">
        <v>154</v>
      </c>
    </row>
    <row r="631" s="12" customFormat="1">
      <c r="B631" s="245"/>
      <c r="C631" s="246"/>
      <c r="D631" s="236" t="s">
        <v>162</v>
      </c>
      <c r="E631" s="247" t="s">
        <v>21</v>
      </c>
      <c r="F631" s="248" t="s">
        <v>587</v>
      </c>
      <c r="G631" s="246"/>
      <c r="H631" s="249">
        <v>4.508</v>
      </c>
      <c r="I631" s="250"/>
      <c r="J631" s="246"/>
      <c r="K631" s="246"/>
      <c r="L631" s="251"/>
      <c r="M631" s="252"/>
      <c r="N631" s="253"/>
      <c r="O631" s="253"/>
      <c r="P631" s="253"/>
      <c r="Q631" s="253"/>
      <c r="R631" s="253"/>
      <c r="S631" s="253"/>
      <c r="T631" s="254"/>
      <c r="AT631" s="255" t="s">
        <v>162</v>
      </c>
      <c r="AU631" s="255" t="s">
        <v>85</v>
      </c>
      <c r="AV631" s="12" t="s">
        <v>85</v>
      </c>
      <c r="AW631" s="12" t="s">
        <v>36</v>
      </c>
      <c r="AX631" s="12" t="s">
        <v>76</v>
      </c>
      <c r="AY631" s="255" t="s">
        <v>154</v>
      </c>
    </row>
    <row r="632" s="13" customFormat="1">
      <c r="B632" s="256"/>
      <c r="C632" s="257"/>
      <c r="D632" s="236" t="s">
        <v>162</v>
      </c>
      <c r="E632" s="258" t="s">
        <v>21</v>
      </c>
      <c r="F632" s="259" t="s">
        <v>166</v>
      </c>
      <c r="G632" s="257"/>
      <c r="H632" s="260">
        <v>4.508</v>
      </c>
      <c r="I632" s="261"/>
      <c r="J632" s="257"/>
      <c r="K632" s="257"/>
      <c r="L632" s="262"/>
      <c r="M632" s="263"/>
      <c r="N632" s="264"/>
      <c r="O632" s="264"/>
      <c r="P632" s="264"/>
      <c r="Q632" s="264"/>
      <c r="R632" s="264"/>
      <c r="S632" s="264"/>
      <c r="T632" s="265"/>
      <c r="AT632" s="266" t="s">
        <v>162</v>
      </c>
      <c r="AU632" s="266" t="s">
        <v>85</v>
      </c>
      <c r="AV632" s="13" t="s">
        <v>160</v>
      </c>
      <c r="AW632" s="13" t="s">
        <v>36</v>
      </c>
      <c r="AX632" s="13" t="s">
        <v>38</v>
      </c>
      <c r="AY632" s="266" t="s">
        <v>154</v>
      </c>
    </row>
    <row r="633" s="10" customFormat="1" ht="29.88" customHeight="1">
      <c r="B633" s="206"/>
      <c r="C633" s="207"/>
      <c r="D633" s="208" t="s">
        <v>75</v>
      </c>
      <c r="E633" s="220" t="s">
        <v>212</v>
      </c>
      <c r="F633" s="220" t="s">
        <v>588</v>
      </c>
      <c r="G633" s="207"/>
      <c r="H633" s="207"/>
      <c r="I633" s="210"/>
      <c r="J633" s="221">
        <f>BK633</f>
        <v>0</v>
      </c>
      <c r="K633" s="207"/>
      <c r="L633" s="212"/>
      <c r="M633" s="213"/>
      <c r="N633" s="214"/>
      <c r="O633" s="214"/>
      <c r="P633" s="215">
        <f>SUM(P634:P1079)</f>
        <v>0</v>
      </c>
      <c r="Q633" s="214"/>
      <c r="R633" s="215">
        <f>SUM(R634:R1079)</f>
        <v>8.6647725200000014</v>
      </c>
      <c r="S633" s="214"/>
      <c r="T633" s="216">
        <f>SUM(T634:T1079)</f>
        <v>49.757404000000001</v>
      </c>
      <c r="AR633" s="217" t="s">
        <v>38</v>
      </c>
      <c r="AT633" s="218" t="s">
        <v>75</v>
      </c>
      <c r="AU633" s="218" t="s">
        <v>38</v>
      </c>
      <c r="AY633" s="217" t="s">
        <v>154</v>
      </c>
      <c r="BK633" s="219">
        <f>SUM(BK634:BK1079)</f>
        <v>0</v>
      </c>
    </row>
    <row r="634" s="1" customFormat="1" ht="16.5" customHeight="1">
      <c r="B634" s="47"/>
      <c r="C634" s="222" t="s">
        <v>589</v>
      </c>
      <c r="D634" s="222" t="s">
        <v>156</v>
      </c>
      <c r="E634" s="223" t="s">
        <v>590</v>
      </c>
      <c r="F634" s="224" t="s">
        <v>591</v>
      </c>
      <c r="G634" s="225" t="s">
        <v>179</v>
      </c>
      <c r="H634" s="226">
        <v>3.2000000000000002</v>
      </c>
      <c r="I634" s="227"/>
      <c r="J634" s="228">
        <f>ROUND(I634*H634,2)</f>
        <v>0</v>
      </c>
      <c r="K634" s="224" t="s">
        <v>21</v>
      </c>
      <c r="L634" s="73"/>
      <c r="M634" s="229" t="s">
        <v>21</v>
      </c>
      <c r="N634" s="230" t="s">
        <v>47</v>
      </c>
      <c r="O634" s="48"/>
      <c r="P634" s="231">
        <f>O634*H634</f>
        <v>0</v>
      </c>
      <c r="Q634" s="231">
        <v>0.10095</v>
      </c>
      <c r="R634" s="231">
        <f>Q634*H634</f>
        <v>0.32303999999999999</v>
      </c>
      <c r="S634" s="231">
        <v>0</v>
      </c>
      <c r="T634" s="232">
        <f>S634*H634</f>
        <v>0</v>
      </c>
      <c r="AR634" s="24" t="s">
        <v>160</v>
      </c>
      <c r="AT634" s="24" t="s">
        <v>156</v>
      </c>
      <c r="AU634" s="24" t="s">
        <v>85</v>
      </c>
      <c r="AY634" s="24" t="s">
        <v>154</v>
      </c>
      <c r="BE634" s="233">
        <f>IF(N634="základní",J634,0)</f>
        <v>0</v>
      </c>
      <c r="BF634" s="233">
        <f>IF(N634="snížená",J634,0)</f>
        <v>0</v>
      </c>
      <c r="BG634" s="233">
        <f>IF(N634="zákl. přenesená",J634,0)</f>
        <v>0</v>
      </c>
      <c r="BH634" s="233">
        <f>IF(N634="sníž. přenesená",J634,0)</f>
        <v>0</v>
      </c>
      <c r="BI634" s="233">
        <f>IF(N634="nulová",J634,0)</f>
        <v>0</v>
      </c>
      <c r="BJ634" s="24" t="s">
        <v>38</v>
      </c>
      <c r="BK634" s="233">
        <f>ROUND(I634*H634,2)</f>
        <v>0</v>
      </c>
      <c r="BL634" s="24" t="s">
        <v>160</v>
      </c>
      <c r="BM634" s="24" t="s">
        <v>592</v>
      </c>
    </row>
    <row r="635" s="11" customFormat="1">
      <c r="B635" s="234"/>
      <c r="C635" s="235"/>
      <c r="D635" s="236" t="s">
        <v>162</v>
      </c>
      <c r="E635" s="237" t="s">
        <v>21</v>
      </c>
      <c r="F635" s="238" t="s">
        <v>531</v>
      </c>
      <c r="G635" s="235"/>
      <c r="H635" s="237" t="s">
        <v>21</v>
      </c>
      <c r="I635" s="239"/>
      <c r="J635" s="235"/>
      <c r="K635" s="235"/>
      <c r="L635" s="240"/>
      <c r="M635" s="241"/>
      <c r="N635" s="242"/>
      <c r="O635" s="242"/>
      <c r="P635" s="242"/>
      <c r="Q635" s="242"/>
      <c r="R635" s="242"/>
      <c r="S635" s="242"/>
      <c r="T635" s="243"/>
      <c r="AT635" s="244" t="s">
        <v>162</v>
      </c>
      <c r="AU635" s="244" t="s">
        <v>85</v>
      </c>
      <c r="AV635" s="11" t="s">
        <v>38</v>
      </c>
      <c r="AW635" s="11" t="s">
        <v>36</v>
      </c>
      <c r="AX635" s="11" t="s">
        <v>76</v>
      </c>
      <c r="AY635" s="244" t="s">
        <v>154</v>
      </c>
    </row>
    <row r="636" s="11" customFormat="1">
      <c r="B636" s="234"/>
      <c r="C636" s="235"/>
      <c r="D636" s="236" t="s">
        <v>162</v>
      </c>
      <c r="E636" s="237" t="s">
        <v>21</v>
      </c>
      <c r="F636" s="238" t="s">
        <v>174</v>
      </c>
      <c r="G636" s="235"/>
      <c r="H636" s="237" t="s">
        <v>21</v>
      </c>
      <c r="I636" s="239"/>
      <c r="J636" s="235"/>
      <c r="K636" s="235"/>
      <c r="L636" s="240"/>
      <c r="M636" s="241"/>
      <c r="N636" s="242"/>
      <c r="O636" s="242"/>
      <c r="P636" s="242"/>
      <c r="Q636" s="242"/>
      <c r="R636" s="242"/>
      <c r="S636" s="242"/>
      <c r="T636" s="243"/>
      <c r="AT636" s="244" t="s">
        <v>162</v>
      </c>
      <c r="AU636" s="244" t="s">
        <v>85</v>
      </c>
      <c r="AV636" s="11" t="s">
        <v>38</v>
      </c>
      <c r="AW636" s="11" t="s">
        <v>36</v>
      </c>
      <c r="AX636" s="11" t="s">
        <v>76</v>
      </c>
      <c r="AY636" s="244" t="s">
        <v>154</v>
      </c>
    </row>
    <row r="637" s="12" customFormat="1">
      <c r="B637" s="245"/>
      <c r="C637" s="246"/>
      <c r="D637" s="236" t="s">
        <v>162</v>
      </c>
      <c r="E637" s="247" t="s">
        <v>21</v>
      </c>
      <c r="F637" s="248" t="s">
        <v>593</v>
      </c>
      <c r="G637" s="246"/>
      <c r="H637" s="249">
        <v>3.2000000000000002</v>
      </c>
      <c r="I637" s="250"/>
      <c r="J637" s="246"/>
      <c r="K637" s="246"/>
      <c r="L637" s="251"/>
      <c r="M637" s="252"/>
      <c r="N637" s="253"/>
      <c r="O637" s="253"/>
      <c r="P637" s="253"/>
      <c r="Q637" s="253"/>
      <c r="R637" s="253"/>
      <c r="S637" s="253"/>
      <c r="T637" s="254"/>
      <c r="AT637" s="255" t="s">
        <v>162</v>
      </c>
      <c r="AU637" s="255" t="s">
        <v>85</v>
      </c>
      <c r="AV637" s="12" t="s">
        <v>85</v>
      </c>
      <c r="AW637" s="12" t="s">
        <v>36</v>
      </c>
      <c r="AX637" s="12" t="s">
        <v>76</v>
      </c>
      <c r="AY637" s="255" t="s">
        <v>154</v>
      </c>
    </row>
    <row r="638" s="14" customFormat="1">
      <c r="B638" s="267"/>
      <c r="C638" s="268"/>
      <c r="D638" s="236" t="s">
        <v>162</v>
      </c>
      <c r="E638" s="269" t="s">
        <v>21</v>
      </c>
      <c r="F638" s="270" t="s">
        <v>188</v>
      </c>
      <c r="G638" s="268"/>
      <c r="H638" s="271">
        <v>3.2000000000000002</v>
      </c>
      <c r="I638" s="272"/>
      <c r="J638" s="268"/>
      <c r="K638" s="268"/>
      <c r="L638" s="273"/>
      <c r="M638" s="274"/>
      <c r="N638" s="275"/>
      <c r="O638" s="275"/>
      <c r="P638" s="275"/>
      <c r="Q638" s="275"/>
      <c r="R638" s="275"/>
      <c r="S638" s="275"/>
      <c r="T638" s="276"/>
      <c r="AT638" s="277" t="s">
        <v>162</v>
      </c>
      <c r="AU638" s="277" t="s">
        <v>85</v>
      </c>
      <c r="AV638" s="14" t="s">
        <v>170</v>
      </c>
      <c r="AW638" s="14" t="s">
        <v>36</v>
      </c>
      <c r="AX638" s="14" t="s">
        <v>76</v>
      </c>
      <c r="AY638" s="277" t="s">
        <v>154</v>
      </c>
    </row>
    <row r="639" s="13" customFormat="1">
      <c r="B639" s="256"/>
      <c r="C639" s="257"/>
      <c r="D639" s="236" t="s">
        <v>162</v>
      </c>
      <c r="E639" s="258" t="s">
        <v>21</v>
      </c>
      <c r="F639" s="259" t="s">
        <v>166</v>
      </c>
      <c r="G639" s="257"/>
      <c r="H639" s="260">
        <v>3.2000000000000002</v>
      </c>
      <c r="I639" s="261"/>
      <c r="J639" s="257"/>
      <c r="K639" s="257"/>
      <c r="L639" s="262"/>
      <c r="M639" s="263"/>
      <c r="N639" s="264"/>
      <c r="O639" s="264"/>
      <c r="P639" s="264"/>
      <c r="Q639" s="264"/>
      <c r="R639" s="264"/>
      <c r="S639" s="264"/>
      <c r="T639" s="265"/>
      <c r="AT639" s="266" t="s">
        <v>162</v>
      </c>
      <c r="AU639" s="266" t="s">
        <v>85</v>
      </c>
      <c r="AV639" s="13" t="s">
        <v>160</v>
      </c>
      <c r="AW639" s="13" t="s">
        <v>36</v>
      </c>
      <c r="AX639" s="13" t="s">
        <v>38</v>
      </c>
      <c r="AY639" s="266" t="s">
        <v>154</v>
      </c>
    </row>
    <row r="640" s="1" customFormat="1" ht="16.5" customHeight="1">
      <c r="B640" s="47"/>
      <c r="C640" s="280" t="s">
        <v>594</v>
      </c>
      <c r="D640" s="280" t="s">
        <v>293</v>
      </c>
      <c r="E640" s="281" t="s">
        <v>595</v>
      </c>
      <c r="F640" s="282" t="s">
        <v>596</v>
      </c>
      <c r="G640" s="283" t="s">
        <v>269</v>
      </c>
      <c r="H640" s="284">
        <v>2.02</v>
      </c>
      <c r="I640" s="285"/>
      <c r="J640" s="286">
        <f>ROUND(I640*H640,2)</f>
        <v>0</v>
      </c>
      <c r="K640" s="282" t="s">
        <v>21</v>
      </c>
      <c r="L640" s="287"/>
      <c r="M640" s="288" t="s">
        <v>21</v>
      </c>
      <c r="N640" s="289" t="s">
        <v>47</v>
      </c>
      <c r="O640" s="48"/>
      <c r="P640" s="231">
        <f>O640*H640</f>
        <v>0</v>
      </c>
      <c r="Q640" s="231">
        <v>0.029999999999999999</v>
      </c>
      <c r="R640" s="231">
        <f>Q640*H640</f>
        <v>0.060600000000000001</v>
      </c>
      <c r="S640" s="231">
        <v>0</v>
      </c>
      <c r="T640" s="232">
        <f>S640*H640</f>
        <v>0</v>
      </c>
      <c r="AR640" s="24" t="s">
        <v>204</v>
      </c>
      <c r="AT640" s="24" t="s">
        <v>293</v>
      </c>
      <c r="AU640" s="24" t="s">
        <v>85</v>
      </c>
      <c r="AY640" s="24" t="s">
        <v>154</v>
      </c>
      <c r="BE640" s="233">
        <f>IF(N640="základní",J640,0)</f>
        <v>0</v>
      </c>
      <c r="BF640" s="233">
        <f>IF(N640="snížená",J640,0)</f>
        <v>0</v>
      </c>
      <c r="BG640" s="233">
        <f>IF(N640="zákl. přenesená",J640,0)</f>
        <v>0</v>
      </c>
      <c r="BH640" s="233">
        <f>IF(N640="sníž. přenesená",J640,0)</f>
        <v>0</v>
      </c>
      <c r="BI640" s="233">
        <f>IF(N640="nulová",J640,0)</f>
        <v>0</v>
      </c>
      <c r="BJ640" s="24" t="s">
        <v>38</v>
      </c>
      <c r="BK640" s="233">
        <f>ROUND(I640*H640,2)</f>
        <v>0</v>
      </c>
      <c r="BL640" s="24" t="s">
        <v>160</v>
      </c>
      <c r="BM640" s="24" t="s">
        <v>597</v>
      </c>
    </row>
    <row r="641" s="1" customFormat="1" ht="25.5" customHeight="1">
      <c r="B641" s="47"/>
      <c r="C641" s="222" t="s">
        <v>598</v>
      </c>
      <c r="D641" s="222" t="s">
        <v>156</v>
      </c>
      <c r="E641" s="223" t="s">
        <v>599</v>
      </c>
      <c r="F641" s="224" t="s">
        <v>600</v>
      </c>
      <c r="G641" s="225" t="s">
        <v>179</v>
      </c>
      <c r="H641" s="226">
        <v>15.720000000000001</v>
      </c>
      <c r="I641" s="227"/>
      <c r="J641" s="228">
        <f>ROUND(I641*H641,2)</f>
        <v>0</v>
      </c>
      <c r="K641" s="224" t="s">
        <v>21</v>
      </c>
      <c r="L641" s="73"/>
      <c r="M641" s="229" t="s">
        <v>21</v>
      </c>
      <c r="N641" s="230" t="s">
        <v>47</v>
      </c>
      <c r="O641" s="48"/>
      <c r="P641" s="231">
        <f>O641*H641</f>
        <v>0</v>
      </c>
      <c r="Q641" s="231">
        <v>0.29221000000000003</v>
      </c>
      <c r="R641" s="231">
        <f>Q641*H641</f>
        <v>4.5935412000000007</v>
      </c>
      <c r="S641" s="231">
        <v>0</v>
      </c>
      <c r="T641" s="232">
        <f>S641*H641</f>
        <v>0</v>
      </c>
      <c r="AR641" s="24" t="s">
        <v>160</v>
      </c>
      <c r="AT641" s="24" t="s">
        <v>156</v>
      </c>
      <c r="AU641" s="24" t="s">
        <v>85</v>
      </c>
      <c r="AY641" s="24" t="s">
        <v>154</v>
      </c>
      <c r="BE641" s="233">
        <f>IF(N641="základní",J641,0)</f>
        <v>0</v>
      </c>
      <c r="BF641" s="233">
        <f>IF(N641="snížená",J641,0)</f>
        <v>0</v>
      </c>
      <c r="BG641" s="233">
        <f>IF(N641="zákl. přenesená",J641,0)</f>
        <v>0</v>
      </c>
      <c r="BH641" s="233">
        <f>IF(N641="sníž. přenesená",J641,0)</f>
        <v>0</v>
      </c>
      <c r="BI641" s="233">
        <f>IF(N641="nulová",J641,0)</f>
        <v>0</v>
      </c>
      <c r="BJ641" s="24" t="s">
        <v>38</v>
      </c>
      <c r="BK641" s="233">
        <f>ROUND(I641*H641,2)</f>
        <v>0</v>
      </c>
      <c r="BL641" s="24" t="s">
        <v>160</v>
      </c>
      <c r="BM641" s="24" t="s">
        <v>601</v>
      </c>
    </row>
    <row r="642" s="11" customFormat="1">
      <c r="B642" s="234"/>
      <c r="C642" s="235"/>
      <c r="D642" s="236" t="s">
        <v>162</v>
      </c>
      <c r="E642" s="237" t="s">
        <v>21</v>
      </c>
      <c r="F642" s="238" t="s">
        <v>197</v>
      </c>
      <c r="G642" s="235"/>
      <c r="H642" s="237" t="s">
        <v>21</v>
      </c>
      <c r="I642" s="239"/>
      <c r="J642" s="235"/>
      <c r="K642" s="235"/>
      <c r="L642" s="240"/>
      <c r="M642" s="241"/>
      <c r="N642" s="242"/>
      <c r="O642" s="242"/>
      <c r="P642" s="242"/>
      <c r="Q642" s="242"/>
      <c r="R642" s="242"/>
      <c r="S642" s="242"/>
      <c r="T642" s="243"/>
      <c r="AT642" s="244" t="s">
        <v>162</v>
      </c>
      <c r="AU642" s="244" t="s">
        <v>85</v>
      </c>
      <c r="AV642" s="11" t="s">
        <v>38</v>
      </c>
      <c r="AW642" s="11" t="s">
        <v>36</v>
      </c>
      <c r="AX642" s="11" t="s">
        <v>76</v>
      </c>
      <c r="AY642" s="244" t="s">
        <v>154</v>
      </c>
    </row>
    <row r="643" s="11" customFormat="1">
      <c r="B643" s="234"/>
      <c r="C643" s="235"/>
      <c r="D643" s="236" t="s">
        <v>162</v>
      </c>
      <c r="E643" s="237" t="s">
        <v>21</v>
      </c>
      <c r="F643" s="238" t="s">
        <v>602</v>
      </c>
      <c r="G643" s="235"/>
      <c r="H643" s="237" t="s">
        <v>21</v>
      </c>
      <c r="I643" s="239"/>
      <c r="J643" s="235"/>
      <c r="K643" s="235"/>
      <c r="L643" s="240"/>
      <c r="M643" s="241"/>
      <c r="N643" s="242"/>
      <c r="O643" s="242"/>
      <c r="P643" s="242"/>
      <c r="Q643" s="242"/>
      <c r="R643" s="242"/>
      <c r="S643" s="242"/>
      <c r="T643" s="243"/>
      <c r="AT643" s="244" t="s">
        <v>162</v>
      </c>
      <c r="AU643" s="244" t="s">
        <v>85</v>
      </c>
      <c r="AV643" s="11" t="s">
        <v>38</v>
      </c>
      <c r="AW643" s="11" t="s">
        <v>36</v>
      </c>
      <c r="AX643" s="11" t="s">
        <v>76</v>
      </c>
      <c r="AY643" s="244" t="s">
        <v>154</v>
      </c>
    </row>
    <row r="644" s="12" customFormat="1">
      <c r="B644" s="245"/>
      <c r="C644" s="246"/>
      <c r="D644" s="236" t="s">
        <v>162</v>
      </c>
      <c r="E644" s="247" t="s">
        <v>21</v>
      </c>
      <c r="F644" s="248" t="s">
        <v>603</v>
      </c>
      <c r="G644" s="246"/>
      <c r="H644" s="249">
        <v>2</v>
      </c>
      <c r="I644" s="250"/>
      <c r="J644" s="246"/>
      <c r="K644" s="246"/>
      <c r="L644" s="251"/>
      <c r="M644" s="252"/>
      <c r="N644" s="253"/>
      <c r="O644" s="253"/>
      <c r="P644" s="253"/>
      <c r="Q644" s="253"/>
      <c r="R644" s="253"/>
      <c r="S644" s="253"/>
      <c r="T644" s="254"/>
      <c r="AT644" s="255" t="s">
        <v>162</v>
      </c>
      <c r="AU644" s="255" t="s">
        <v>85</v>
      </c>
      <c r="AV644" s="12" t="s">
        <v>85</v>
      </c>
      <c r="AW644" s="12" t="s">
        <v>36</v>
      </c>
      <c r="AX644" s="12" t="s">
        <v>76</v>
      </c>
      <c r="AY644" s="255" t="s">
        <v>154</v>
      </c>
    </row>
    <row r="645" s="14" customFormat="1">
      <c r="B645" s="267"/>
      <c r="C645" s="268"/>
      <c r="D645" s="236" t="s">
        <v>162</v>
      </c>
      <c r="E645" s="269" t="s">
        <v>21</v>
      </c>
      <c r="F645" s="270" t="s">
        <v>604</v>
      </c>
      <c r="G645" s="268"/>
      <c r="H645" s="271">
        <v>2</v>
      </c>
      <c r="I645" s="272"/>
      <c r="J645" s="268"/>
      <c r="K645" s="268"/>
      <c r="L645" s="273"/>
      <c r="M645" s="274"/>
      <c r="N645" s="275"/>
      <c r="O645" s="275"/>
      <c r="P645" s="275"/>
      <c r="Q645" s="275"/>
      <c r="R645" s="275"/>
      <c r="S645" s="275"/>
      <c r="T645" s="276"/>
      <c r="AT645" s="277" t="s">
        <v>162</v>
      </c>
      <c r="AU645" s="277" t="s">
        <v>85</v>
      </c>
      <c r="AV645" s="14" t="s">
        <v>170</v>
      </c>
      <c r="AW645" s="14" t="s">
        <v>36</v>
      </c>
      <c r="AX645" s="14" t="s">
        <v>76</v>
      </c>
      <c r="AY645" s="277" t="s">
        <v>154</v>
      </c>
    </row>
    <row r="646" s="11" customFormat="1">
      <c r="B646" s="234"/>
      <c r="C646" s="235"/>
      <c r="D646" s="236" t="s">
        <v>162</v>
      </c>
      <c r="E646" s="237" t="s">
        <v>21</v>
      </c>
      <c r="F646" s="238" t="s">
        <v>605</v>
      </c>
      <c r="G646" s="235"/>
      <c r="H646" s="237" t="s">
        <v>21</v>
      </c>
      <c r="I646" s="239"/>
      <c r="J646" s="235"/>
      <c r="K646" s="235"/>
      <c r="L646" s="240"/>
      <c r="M646" s="241"/>
      <c r="N646" s="242"/>
      <c r="O646" s="242"/>
      <c r="P646" s="242"/>
      <c r="Q646" s="242"/>
      <c r="R646" s="242"/>
      <c r="S646" s="242"/>
      <c r="T646" s="243"/>
      <c r="AT646" s="244" t="s">
        <v>162</v>
      </c>
      <c r="AU646" s="244" t="s">
        <v>85</v>
      </c>
      <c r="AV646" s="11" t="s">
        <v>38</v>
      </c>
      <c r="AW646" s="11" t="s">
        <v>36</v>
      </c>
      <c r="AX646" s="11" t="s">
        <v>76</v>
      </c>
      <c r="AY646" s="244" t="s">
        <v>154</v>
      </c>
    </row>
    <row r="647" s="11" customFormat="1">
      <c r="B647" s="234"/>
      <c r="C647" s="235"/>
      <c r="D647" s="236" t="s">
        <v>162</v>
      </c>
      <c r="E647" s="237" t="s">
        <v>21</v>
      </c>
      <c r="F647" s="238" t="s">
        <v>606</v>
      </c>
      <c r="G647" s="235"/>
      <c r="H647" s="237" t="s">
        <v>21</v>
      </c>
      <c r="I647" s="239"/>
      <c r="J647" s="235"/>
      <c r="K647" s="235"/>
      <c r="L647" s="240"/>
      <c r="M647" s="241"/>
      <c r="N647" s="242"/>
      <c r="O647" s="242"/>
      <c r="P647" s="242"/>
      <c r="Q647" s="242"/>
      <c r="R647" s="242"/>
      <c r="S647" s="242"/>
      <c r="T647" s="243"/>
      <c r="AT647" s="244" t="s">
        <v>162</v>
      </c>
      <c r="AU647" s="244" t="s">
        <v>85</v>
      </c>
      <c r="AV647" s="11" t="s">
        <v>38</v>
      </c>
      <c r="AW647" s="11" t="s">
        <v>36</v>
      </c>
      <c r="AX647" s="11" t="s">
        <v>76</v>
      </c>
      <c r="AY647" s="244" t="s">
        <v>154</v>
      </c>
    </row>
    <row r="648" s="12" customFormat="1">
      <c r="B648" s="245"/>
      <c r="C648" s="246"/>
      <c r="D648" s="236" t="s">
        <v>162</v>
      </c>
      <c r="E648" s="247" t="s">
        <v>21</v>
      </c>
      <c r="F648" s="248" t="s">
        <v>607</v>
      </c>
      <c r="G648" s="246"/>
      <c r="H648" s="249">
        <v>13.720000000000001</v>
      </c>
      <c r="I648" s="250"/>
      <c r="J648" s="246"/>
      <c r="K648" s="246"/>
      <c r="L648" s="251"/>
      <c r="M648" s="252"/>
      <c r="N648" s="253"/>
      <c r="O648" s="253"/>
      <c r="P648" s="253"/>
      <c r="Q648" s="253"/>
      <c r="R648" s="253"/>
      <c r="S648" s="253"/>
      <c r="T648" s="254"/>
      <c r="AT648" s="255" t="s">
        <v>162</v>
      </c>
      <c r="AU648" s="255" t="s">
        <v>85</v>
      </c>
      <c r="AV648" s="12" t="s">
        <v>85</v>
      </c>
      <c r="AW648" s="12" t="s">
        <v>36</v>
      </c>
      <c r="AX648" s="12" t="s">
        <v>76</v>
      </c>
      <c r="AY648" s="255" t="s">
        <v>154</v>
      </c>
    </row>
    <row r="649" s="14" customFormat="1">
      <c r="B649" s="267"/>
      <c r="C649" s="268"/>
      <c r="D649" s="236" t="s">
        <v>162</v>
      </c>
      <c r="E649" s="269" t="s">
        <v>21</v>
      </c>
      <c r="F649" s="270" t="s">
        <v>604</v>
      </c>
      <c r="G649" s="268"/>
      <c r="H649" s="271">
        <v>13.720000000000001</v>
      </c>
      <c r="I649" s="272"/>
      <c r="J649" s="268"/>
      <c r="K649" s="268"/>
      <c r="L649" s="273"/>
      <c r="M649" s="274"/>
      <c r="N649" s="275"/>
      <c r="O649" s="275"/>
      <c r="P649" s="275"/>
      <c r="Q649" s="275"/>
      <c r="R649" s="275"/>
      <c r="S649" s="275"/>
      <c r="T649" s="276"/>
      <c r="AT649" s="277" t="s">
        <v>162</v>
      </c>
      <c r="AU649" s="277" t="s">
        <v>85</v>
      </c>
      <c r="AV649" s="14" t="s">
        <v>170</v>
      </c>
      <c r="AW649" s="14" t="s">
        <v>36</v>
      </c>
      <c r="AX649" s="14" t="s">
        <v>76</v>
      </c>
      <c r="AY649" s="277" t="s">
        <v>154</v>
      </c>
    </row>
    <row r="650" s="13" customFormat="1">
      <c r="B650" s="256"/>
      <c r="C650" s="257"/>
      <c r="D650" s="236" t="s">
        <v>162</v>
      </c>
      <c r="E650" s="258" t="s">
        <v>21</v>
      </c>
      <c r="F650" s="259" t="s">
        <v>166</v>
      </c>
      <c r="G650" s="257"/>
      <c r="H650" s="260">
        <v>15.720000000000001</v>
      </c>
      <c r="I650" s="261"/>
      <c r="J650" s="257"/>
      <c r="K650" s="257"/>
      <c r="L650" s="262"/>
      <c r="M650" s="263"/>
      <c r="N650" s="264"/>
      <c r="O650" s="264"/>
      <c r="P650" s="264"/>
      <c r="Q650" s="264"/>
      <c r="R650" s="264"/>
      <c r="S650" s="264"/>
      <c r="T650" s="265"/>
      <c r="AT650" s="266" t="s">
        <v>162</v>
      </c>
      <c r="AU650" s="266" t="s">
        <v>85</v>
      </c>
      <c r="AV650" s="13" t="s">
        <v>160</v>
      </c>
      <c r="AW650" s="13" t="s">
        <v>36</v>
      </c>
      <c r="AX650" s="13" t="s">
        <v>38</v>
      </c>
      <c r="AY650" s="266" t="s">
        <v>154</v>
      </c>
    </row>
    <row r="651" s="1" customFormat="1" ht="25.5" customHeight="1">
      <c r="B651" s="47"/>
      <c r="C651" s="280" t="s">
        <v>608</v>
      </c>
      <c r="D651" s="280" t="s">
        <v>293</v>
      </c>
      <c r="E651" s="281" t="s">
        <v>609</v>
      </c>
      <c r="F651" s="282" t="s">
        <v>610</v>
      </c>
      <c r="G651" s="283" t="s">
        <v>269</v>
      </c>
      <c r="H651" s="284">
        <v>2</v>
      </c>
      <c r="I651" s="285"/>
      <c r="J651" s="286">
        <f>ROUND(I651*H651,2)</f>
        <v>0</v>
      </c>
      <c r="K651" s="282" t="s">
        <v>21</v>
      </c>
      <c r="L651" s="287"/>
      <c r="M651" s="288" t="s">
        <v>21</v>
      </c>
      <c r="N651" s="289" t="s">
        <v>47</v>
      </c>
      <c r="O651" s="48"/>
      <c r="P651" s="231">
        <f>O651*H651</f>
        <v>0</v>
      </c>
      <c r="Q651" s="231">
        <v>0.032599999999999997</v>
      </c>
      <c r="R651" s="231">
        <f>Q651*H651</f>
        <v>0.065199999999999994</v>
      </c>
      <c r="S651" s="231">
        <v>0</v>
      </c>
      <c r="T651" s="232">
        <f>S651*H651</f>
        <v>0</v>
      </c>
      <c r="AR651" s="24" t="s">
        <v>204</v>
      </c>
      <c r="AT651" s="24" t="s">
        <v>293</v>
      </c>
      <c r="AU651" s="24" t="s">
        <v>85</v>
      </c>
      <c r="AY651" s="24" t="s">
        <v>154</v>
      </c>
      <c r="BE651" s="233">
        <f>IF(N651="základní",J651,0)</f>
        <v>0</v>
      </c>
      <c r="BF651" s="233">
        <f>IF(N651="snížená",J651,0)</f>
        <v>0</v>
      </c>
      <c r="BG651" s="233">
        <f>IF(N651="zákl. přenesená",J651,0)</f>
        <v>0</v>
      </c>
      <c r="BH651" s="233">
        <f>IF(N651="sníž. přenesená",J651,0)</f>
        <v>0</v>
      </c>
      <c r="BI651" s="233">
        <f>IF(N651="nulová",J651,0)</f>
        <v>0</v>
      </c>
      <c r="BJ651" s="24" t="s">
        <v>38</v>
      </c>
      <c r="BK651" s="233">
        <f>ROUND(I651*H651,2)</f>
        <v>0</v>
      </c>
      <c r="BL651" s="24" t="s">
        <v>160</v>
      </c>
      <c r="BM651" s="24" t="s">
        <v>611</v>
      </c>
    </row>
    <row r="652" s="1" customFormat="1" ht="25.5" customHeight="1">
      <c r="B652" s="47"/>
      <c r="C652" s="280" t="s">
        <v>612</v>
      </c>
      <c r="D652" s="280" t="s">
        <v>293</v>
      </c>
      <c r="E652" s="281" t="s">
        <v>613</v>
      </c>
      <c r="F652" s="282" t="s">
        <v>614</v>
      </c>
      <c r="G652" s="283" t="s">
        <v>269</v>
      </c>
      <c r="H652" s="284">
        <v>2</v>
      </c>
      <c r="I652" s="285"/>
      <c r="J652" s="286">
        <f>ROUND(I652*H652,2)</f>
        <v>0</v>
      </c>
      <c r="K652" s="282" t="s">
        <v>21</v>
      </c>
      <c r="L652" s="287"/>
      <c r="M652" s="288" t="s">
        <v>21</v>
      </c>
      <c r="N652" s="289" t="s">
        <v>47</v>
      </c>
      <c r="O652" s="48"/>
      <c r="P652" s="231">
        <f>O652*H652</f>
        <v>0</v>
      </c>
      <c r="Q652" s="231">
        <v>0.0014</v>
      </c>
      <c r="R652" s="231">
        <f>Q652*H652</f>
        <v>0.0028</v>
      </c>
      <c r="S652" s="231">
        <v>0</v>
      </c>
      <c r="T652" s="232">
        <f>S652*H652</f>
        <v>0</v>
      </c>
      <c r="AR652" s="24" t="s">
        <v>204</v>
      </c>
      <c r="AT652" s="24" t="s">
        <v>293</v>
      </c>
      <c r="AU652" s="24" t="s">
        <v>85</v>
      </c>
      <c r="AY652" s="24" t="s">
        <v>154</v>
      </c>
      <c r="BE652" s="233">
        <f>IF(N652="základní",J652,0)</f>
        <v>0</v>
      </c>
      <c r="BF652" s="233">
        <f>IF(N652="snížená",J652,0)</f>
        <v>0</v>
      </c>
      <c r="BG652" s="233">
        <f>IF(N652="zákl. přenesená",J652,0)</f>
        <v>0</v>
      </c>
      <c r="BH652" s="233">
        <f>IF(N652="sníž. přenesená",J652,0)</f>
        <v>0</v>
      </c>
      <c r="BI652" s="233">
        <f>IF(N652="nulová",J652,0)</f>
        <v>0</v>
      </c>
      <c r="BJ652" s="24" t="s">
        <v>38</v>
      </c>
      <c r="BK652" s="233">
        <f>ROUND(I652*H652,2)</f>
        <v>0</v>
      </c>
      <c r="BL652" s="24" t="s">
        <v>160</v>
      </c>
      <c r="BM652" s="24" t="s">
        <v>615</v>
      </c>
    </row>
    <row r="653" s="1" customFormat="1" ht="25.5" customHeight="1">
      <c r="B653" s="47"/>
      <c r="C653" s="280" t="s">
        <v>616</v>
      </c>
      <c r="D653" s="280" t="s">
        <v>293</v>
      </c>
      <c r="E653" s="281" t="s">
        <v>617</v>
      </c>
      <c r="F653" s="282" t="s">
        <v>618</v>
      </c>
      <c r="G653" s="283" t="s">
        <v>269</v>
      </c>
      <c r="H653" s="284">
        <v>15</v>
      </c>
      <c r="I653" s="285"/>
      <c r="J653" s="286">
        <f>ROUND(I653*H653,2)</f>
        <v>0</v>
      </c>
      <c r="K653" s="282" t="s">
        <v>21</v>
      </c>
      <c r="L653" s="287"/>
      <c r="M653" s="288" t="s">
        <v>21</v>
      </c>
      <c r="N653" s="289" t="s">
        <v>47</v>
      </c>
      <c r="O653" s="48"/>
      <c r="P653" s="231">
        <f>O653*H653</f>
        <v>0</v>
      </c>
      <c r="Q653" s="231">
        <v>0.0027000000000000001</v>
      </c>
      <c r="R653" s="231">
        <f>Q653*H653</f>
        <v>0.040500000000000001</v>
      </c>
      <c r="S653" s="231">
        <v>0</v>
      </c>
      <c r="T653" s="232">
        <f>S653*H653</f>
        <v>0</v>
      </c>
      <c r="AR653" s="24" t="s">
        <v>204</v>
      </c>
      <c r="AT653" s="24" t="s">
        <v>293</v>
      </c>
      <c r="AU653" s="24" t="s">
        <v>85</v>
      </c>
      <c r="AY653" s="24" t="s">
        <v>154</v>
      </c>
      <c r="BE653" s="233">
        <f>IF(N653="základní",J653,0)</f>
        <v>0</v>
      </c>
      <c r="BF653" s="233">
        <f>IF(N653="snížená",J653,0)</f>
        <v>0</v>
      </c>
      <c r="BG653" s="233">
        <f>IF(N653="zákl. přenesená",J653,0)</f>
        <v>0</v>
      </c>
      <c r="BH653" s="233">
        <f>IF(N653="sníž. přenesená",J653,0)</f>
        <v>0</v>
      </c>
      <c r="BI653" s="233">
        <f>IF(N653="nulová",J653,0)</f>
        <v>0</v>
      </c>
      <c r="BJ653" s="24" t="s">
        <v>38</v>
      </c>
      <c r="BK653" s="233">
        <f>ROUND(I653*H653,2)</f>
        <v>0</v>
      </c>
      <c r="BL653" s="24" t="s">
        <v>160</v>
      </c>
      <c r="BM653" s="24" t="s">
        <v>619</v>
      </c>
    </row>
    <row r="654" s="1" customFormat="1" ht="16.5" customHeight="1">
      <c r="B654" s="47"/>
      <c r="C654" s="280" t="s">
        <v>620</v>
      </c>
      <c r="D654" s="280" t="s">
        <v>293</v>
      </c>
      <c r="E654" s="281" t="s">
        <v>621</v>
      </c>
      <c r="F654" s="282" t="s">
        <v>622</v>
      </c>
      <c r="G654" s="283" t="s">
        <v>269</v>
      </c>
      <c r="H654" s="284">
        <v>3</v>
      </c>
      <c r="I654" s="285"/>
      <c r="J654" s="286">
        <f>ROUND(I654*H654,2)</f>
        <v>0</v>
      </c>
      <c r="K654" s="282" t="s">
        <v>21</v>
      </c>
      <c r="L654" s="287"/>
      <c r="M654" s="288" t="s">
        <v>21</v>
      </c>
      <c r="N654" s="289" t="s">
        <v>47</v>
      </c>
      <c r="O654" s="48"/>
      <c r="P654" s="231">
        <f>O654*H654</f>
        <v>0</v>
      </c>
      <c r="Q654" s="231">
        <v>0.00040000000000000002</v>
      </c>
      <c r="R654" s="231">
        <f>Q654*H654</f>
        <v>0.0012000000000000001</v>
      </c>
      <c r="S654" s="231">
        <v>0</v>
      </c>
      <c r="T654" s="232">
        <f>S654*H654</f>
        <v>0</v>
      </c>
      <c r="AR654" s="24" t="s">
        <v>204</v>
      </c>
      <c r="AT654" s="24" t="s">
        <v>293</v>
      </c>
      <c r="AU654" s="24" t="s">
        <v>85</v>
      </c>
      <c r="AY654" s="24" t="s">
        <v>154</v>
      </c>
      <c r="BE654" s="233">
        <f>IF(N654="základní",J654,0)</f>
        <v>0</v>
      </c>
      <c r="BF654" s="233">
        <f>IF(N654="snížená",J654,0)</f>
        <v>0</v>
      </c>
      <c r="BG654" s="233">
        <f>IF(N654="zákl. přenesená",J654,0)</f>
        <v>0</v>
      </c>
      <c r="BH654" s="233">
        <f>IF(N654="sníž. přenesená",J654,0)</f>
        <v>0</v>
      </c>
      <c r="BI654" s="233">
        <f>IF(N654="nulová",J654,0)</f>
        <v>0</v>
      </c>
      <c r="BJ654" s="24" t="s">
        <v>38</v>
      </c>
      <c r="BK654" s="233">
        <f>ROUND(I654*H654,2)</f>
        <v>0</v>
      </c>
      <c r="BL654" s="24" t="s">
        <v>160</v>
      </c>
      <c r="BM654" s="24" t="s">
        <v>623</v>
      </c>
    </row>
    <row r="655" s="1" customFormat="1" ht="16.5" customHeight="1">
      <c r="B655" s="47"/>
      <c r="C655" s="280" t="s">
        <v>624</v>
      </c>
      <c r="D655" s="280" t="s">
        <v>293</v>
      </c>
      <c r="E655" s="281" t="s">
        <v>625</v>
      </c>
      <c r="F655" s="282" t="s">
        <v>626</v>
      </c>
      <c r="G655" s="283" t="s">
        <v>269</v>
      </c>
      <c r="H655" s="284">
        <v>3</v>
      </c>
      <c r="I655" s="285"/>
      <c r="J655" s="286">
        <f>ROUND(I655*H655,2)</f>
        <v>0</v>
      </c>
      <c r="K655" s="282" t="s">
        <v>21</v>
      </c>
      <c r="L655" s="287"/>
      <c r="M655" s="288" t="s">
        <v>21</v>
      </c>
      <c r="N655" s="289" t="s">
        <v>47</v>
      </c>
      <c r="O655" s="48"/>
      <c r="P655" s="231">
        <f>O655*H655</f>
        <v>0</v>
      </c>
      <c r="Q655" s="231">
        <v>0.00020000000000000001</v>
      </c>
      <c r="R655" s="231">
        <f>Q655*H655</f>
        <v>0.00060000000000000006</v>
      </c>
      <c r="S655" s="231">
        <v>0</v>
      </c>
      <c r="T655" s="232">
        <f>S655*H655</f>
        <v>0</v>
      </c>
      <c r="AR655" s="24" t="s">
        <v>204</v>
      </c>
      <c r="AT655" s="24" t="s">
        <v>293</v>
      </c>
      <c r="AU655" s="24" t="s">
        <v>85</v>
      </c>
      <c r="AY655" s="24" t="s">
        <v>154</v>
      </c>
      <c r="BE655" s="233">
        <f>IF(N655="základní",J655,0)</f>
        <v>0</v>
      </c>
      <c r="BF655" s="233">
        <f>IF(N655="snížená",J655,0)</f>
        <v>0</v>
      </c>
      <c r="BG655" s="233">
        <f>IF(N655="zákl. přenesená",J655,0)</f>
        <v>0</v>
      </c>
      <c r="BH655" s="233">
        <f>IF(N655="sníž. přenesená",J655,0)</f>
        <v>0</v>
      </c>
      <c r="BI655" s="233">
        <f>IF(N655="nulová",J655,0)</f>
        <v>0</v>
      </c>
      <c r="BJ655" s="24" t="s">
        <v>38</v>
      </c>
      <c r="BK655" s="233">
        <f>ROUND(I655*H655,2)</f>
        <v>0</v>
      </c>
      <c r="BL655" s="24" t="s">
        <v>160</v>
      </c>
      <c r="BM655" s="24" t="s">
        <v>627</v>
      </c>
    </row>
    <row r="656" s="1" customFormat="1" ht="25.5" customHeight="1">
      <c r="B656" s="47"/>
      <c r="C656" s="280" t="s">
        <v>628</v>
      </c>
      <c r="D656" s="280" t="s">
        <v>293</v>
      </c>
      <c r="E656" s="281" t="s">
        <v>629</v>
      </c>
      <c r="F656" s="282" t="s">
        <v>630</v>
      </c>
      <c r="G656" s="283" t="s">
        <v>269</v>
      </c>
      <c r="H656" s="284">
        <v>3</v>
      </c>
      <c r="I656" s="285"/>
      <c r="J656" s="286">
        <f>ROUND(I656*H656,2)</f>
        <v>0</v>
      </c>
      <c r="K656" s="282" t="s">
        <v>21</v>
      </c>
      <c r="L656" s="287"/>
      <c r="M656" s="288" t="s">
        <v>21</v>
      </c>
      <c r="N656" s="289" t="s">
        <v>47</v>
      </c>
      <c r="O656" s="48"/>
      <c r="P656" s="231">
        <f>O656*H656</f>
        <v>0</v>
      </c>
      <c r="Q656" s="231">
        <v>0.00040000000000000002</v>
      </c>
      <c r="R656" s="231">
        <f>Q656*H656</f>
        <v>0.0012000000000000001</v>
      </c>
      <c r="S656" s="231">
        <v>0</v>
      </c>
      <c r="T656" s="232">
        <f>S656*H656</f>
        <v>0</v>
      </c>
      <c r="AR656" s="24" t="s">
        <v>204</v>
      </c>
      <c r="AT656" s="24" t="s">
        <v>293</v>
      </c>
      <c r="AU656" s="24" t="s">
        <v>85</v>
      </c>
      <c r="AY656" s="24" t="s">
        <v>154</v>
      </c>
      <c r="BE656" s="233">
        <f>IF(N656="základní",J656,0)</f>
        <v>0</v>
      </c>
      <c r="BF656" s="233">
        <f>IF(N656="snížená",J656,0)</f>
        <v>0</v>
      </c>
      <c r="BG656" s="233">
        <f>IF(N656="zákl. přenesená",J656,0)</f>
        <v>0</v>
      </c>
      <c r="BH656" s="233">
        <f>IF(N656="sníž. přenesená",J656,0)</f>
        <v>0</v>
      </c>
      <c r="BI656" s="233">
        <f>IF(N656="nulová",J656,0)</f>
        <v>0</v>
      </c>
      <c r="BJ656" s="24" t="s">
        <v>38</v>
      </c>
      <c r="BK656" s="233">
        <f>ROUND(I656*H656,2)</f>
        <v>0</v>
      </c>
      <c r="BL656" s="24" t="s">
        <v>160</v>
      </c>
      <c r="BM656" s="24" t="s">
        <v>631</v>
      </c>
    </row>
    <row r="657" s="1" customFormat="1" ht="25.5" customHeight="1">
      <c r="B657" s="47"/>
      <c r="C657" s="280" t="s">
        <v>632</v>
      </c>
      <c r="D657" s="280" t="s">
        <v>293</v>
      </c>
      <c r="E657" s="281" t="s">
        <v>633</v>
      </c>
      <c r="F657" s="282" t="s">
        <v>634</v>
      </c>
      <c r="G657" s="283" t="s">
        <v>269</v>
      </c>
      <c r="H657" s="284">
        <v>3</v>
      </c>
      <c r="I657" s="285"/>
      <c r="J657" s="286">
        <f>ROUND(I657*H657,2)</f>
        <v>0</v>
      </c>
      <c r="K657" s="282" t="s">
        <v>21</v>
      </c>
      <c r="L657" s="287"/>
      <c r="M657" s="288" t="s">
        <v>21</v>
      </c>
      <c r="N657" s="289" t="s">
        <v>47</v>
      </c>
      <c r="O657" s="48"/>
      <c r="P657" s="231">
        <f>O657*H657</f>
        <v>0</v>
      </c>
      <c r="Q657" s="231">
        <v>0.00059999999999999995</v>
      </c>
      <c r="R657" s="231">
        <f>Q657*H657</f>
        <v>0.0018</v>
      </c>
      <c r="S657" s="231">
        <v>0</v>
      </c>
      <c r="T657" s="232">
        <f>S657*H657</f>
        <v>0</v>
      </c>
      <c r="AR657" s="24" t="s">
        <v>204</v>
      </c>
      <c r="AT657" s="24" t="s">
        <v>293</v>
      </c>
      <c r="AU657" s="24" t="s">
        <v>85</v>
      </c>
      <c r="AY657" s="24" t="s">
        <v>154</v>
      </c>
      <c r="BE657" s="233">
        <f>IF(N657="základní",J657,0)</f>
        <v>0</v>
      </c>
      <c r="BF657" s="233">
        <f>IF(N657="snížená",J657,0)</f>
        <v>0</v>
      </c>
      <c r="BG657" s="233">
        <f>IF(N657="zákl. přenesená",J657,0)</f>
        <v>0</v>
      </c>
      <c r="BH657" s="233">
        <f>IF(N657="sníž. přenesená",J657,0)</f>
        <v>0</v>
      </c>
      <c r="BI657" s="233">
        <f>IF(N657="nulová",J657,0)</f>
        <v>0</v>
      </c>
      <c r="BJ657" s="24" t="s">
        <v>38</v>
      </c>
      <c r="BK657" s="233">
        <f>ROUND(I657*H657,2)</f>
        <v>0</v>
      </c>
      <c r="BL657" s="24" t="s">
        <v>160</v>
      </c>
      <c r="BM657" s="24" t="s">
        <v>635</v>
      </c>
    </row>
    <row r="658" s="1" customFormat="1" ht="16.5" customHeight="1">
      <c r="B658" s="47"/>
      <c r="C658" s="222" t="s">
        <v>636</v>
      </c>
      <c r="D658" s="222" t="s">
        <v>156</v>
      </c>
      <c r="E658" s="223" t="s">
        <v>637</v>
      </c>
      <c r="F658" s="224" t="s">
        <v>638</v>
      </c>
      <c r="G658" s="225" t="s">
        <v>269</v>
      </c>
      <c r="H658" s="226">
        <v>4</v>
      </c>
      <c r="I658" s="227"/>
      <c r="J658" s="228">
        <f>ROUND(I658*H658,2)</f>
        <v>0</v>
      </c>
      <c r="K658" s="224" t="s">
        <v>21</v>
      </c>
      <c r="L658" s="73"/>
      <c r="M658" s="229" t="s">
        <v>21</v>
      </c>
      <c r="N658" s="230" t="s">
        <v>47</v>
      </c>
      <c r="O658" s="48"/>
      <c r="P658" s="231">
        <f>O658*H658</f>
        <v>0</v>
      </c>
      <c r="Q658" s="231">
        <v>0.0011199999999999999</v>
      </c>
      <c r="R658" s="231">
        <f>Q658*H658</f>
        <v>0.0044799999999999996</v>
      </c>
      <c r="S658" s="231">
        <v>0</v>
      </c>
      <c r="T658" s="232">
        <f>S658*H658</f>
        <v>0</v>
      </c>
      <c r="AR658" s="24" t="s">
        <v>160</v>
      </c>
      <c r="AT658" s="24" t="s">
        <v>156</v>
      </c>
      <c r="AU658" s="24" t="s">
        <v>85</v>
      </c>
      <c r="AY658" s="24" t="s">
        <v>154</v>
      </c>
      <c r="BE658" s="233">
        <f>IF(N658="základní",J658,0)</f>
        <v>0</v>
      </c>
      <c r="BF658" s="233">
        <f>IF(N658="snížená",J658,0)</f>
        <v>0</v>
      </c>
      <c r="BG658" s="233">
        <f>IF(N658="zákl. přenesená",J658,0)</f>
        <v>0</v>
      </c>
      <c r="BH658" s="233">
        <f>IF(N658="sníž. přenesená",J658,0)</f>
        <v>0</v>
      </c>
      <c r="BI658" s="233">
        <f>IF(N658="nulová",J658,0)</f>
        <v>0</v>
      </c>
      <c r="BJ658" s="24" t="s">
        <v>38</v>
      </c>
      <c r="BK658" s="233">
        <f>ROUND(I658*H658,2)</f>
        <v>0</v>
      </c>
      <c r="BL658" s="24" t="s">
        <v>160</v>
      </c>
      <c r="BM658" s="24" t="s">
        <v>639</v>
      </c>
    </row>
    <row r="659" s="11" customFormat="1">
      <c r="B659" s="234"/>
      <c r="C659" s="235"/>
      <c r="D659" s="236" t="s">
        <v>162</v>
      </c>
      <c r="E659" s="237" t="s">
        <v>21</v>
      </c>
      <c r="F659" s="238" t="s">
        <v>640</v>
      </c>
      <c r="G659" s="235"/>
      <c r="H659" s="237" t="s">
        <v>21</v>
      </c>
      <c r="I659" s="239"/>
      <c r="J659" s="235"/>
      <c r="K659" s="235"/>
      <c r="L659" s="240"/>
      <c r="M659" s="241"/>
      <c r="N659" s="242"/>
      <c r="O659" s="242"/>
      <c r="P659" s="242"/>
      <c r="Q659" s="242"/>
      <c r="R659" s="242"/>
      <c r="S659" s="242"/>
      <c r="T659" s="243"/>
      <c r="AT659" s="244" t="s">
        <v>162</v>
      </c>
      <c r="AU659" s="244" t="s">
        <v>85</v>
      </c>
      <c r="AV659" s="11" t="s">
        <v>38</v>
      </c>
      <c r="AW659" s="11" t="s">
        <v>36</v>
      </c>
      <c r="AX659" s="11" t="s">
        <v>76</v>
      </c>
      <c r="AY659" s="244" t="s">
        <v>154</v>
      </c>
    </row>
    <row r="660" s="12" customFormat="1">
      <c r="B660" s="245"/>
      <c r="C660" s="246"/>
      <c r="D660" s="236" t="s">
        <v>162</v>
      </c>
      <c r="E660" s="247" t="s">
        <v>21</v>
      </c>
      <c r="F660" s="248" t="s">
        <v>641</v>
      </c>
      <c r="G660" s="246"/>
      <c r="H660" s="249">
        <v>4</v>
      </c>
      <c r="I660" s="250"/>
      <c r="J660" s="246"/>
      <c r="K660" s="246"/>
      <c r="L660" s="251"/>
      <c r="M660" s="252"/>
      <c r="N660" s="253"/>
      <c r="O660" s="253"/>
      <c r="P660" s="253"/>
      <c r="Q660" s="253"/>
      <c r="R660" s="253"/>
      <c r="S660" s="253"/>
      <c r="T660" s="254"/>
      <c r="AT660" s="255" t="s">
        <v>162</v>
      </c>
      <c r="AU660" s="255" t="s">
        <v>85</v>
      </c>
      <c r="AV660" s="12" t="s">
        <v>85</v>
      </c>
      <c r="AW660" s="12" t="s">
        <v>36</v>
      </c>
      <c r="AX660" s="12" t="s">
        <v>76</v>
      </c>
      <c r="AY660" s="255" t="s">
        <v>154</v>
      </c>
    </row>
    <row r="661" s="13" customFormat="1">
      <c r="B661" s="256"/>
      <c r="C661" s="257"/>
      <c r="D661" s="236" t="s">
        <v>162</v>
      </c>
      <c r="E661" s="258" t="s">
        <v>21</v>
      </c>
      <c r="F661" s="259" t="s">
        <v>166</v>
      </c>
      <c r="G661" s="257"/>
      <c r="H661" s="260">
        <v>4</v>
      </c>
      <c r="I661" s="261"/>
      <c r="J661" s="257"/>
      <c r="K661" s="257"/>
      <c r="L661" s="262"/>
      <c r="M661" s="263"/>
      <c r="N661" s="264"/>
      <c r="O661" s="264"/>
      <c r="P661" s="264"/>
      <c r="Q661" s="264"/>
      <c r="R661" s="264"/>
      <c r="S661" s="264"/>
      <c r="T661" s="265"/>
      <c r="AT661" s="266" t="s">
        <v>162</v>
      </c>
      <c r="AU661" s="266" t="s">
        <v>85</v>
      </c>
      <c r="AV661" s="13" t="s">
        <v>160</v>
      </c>
      <c r="AW661" s="13" t="s">
        <v>36</v>
      </c>
      <c r="AX661" s="13" t="s">
        <v>38</v>
      </c>
      <c r="AY661" s="266" t="s">
        <v>154</v>
      </c>
    </row>
    <row r="662" s="1" customFormat="1" ht="25.5" customHeight="1">
      <c r="B662" s="47"/>
      <c r="C662" s="280" t="s">
        <v>642</v>
      </c>
      <c r="D662" s="280" t="s">
        <v>293</v>
      </c>
      <c r="E662" s="281" t="s">
        <v>643</v>
      </c>
      <c r="F662" s="282" t="s">
        <v>644</v>
      </c>
      <c r="G662" s="283" t="s">
        <v>269</v>
      </c>
      <c r="H662" s="284">
        <v>4</v>
      </c>
      <c r="I662" s="285"/>
      <c r="J662" s="286">
        <f>ROUND(I662*H662,2)</f>
        <v>0</v>
      </c>
      <c r="K662" s="282" t="s">
        <v>21</v>
      </c>
      <c r="L662" s="287"/>
      <c r="M662" s="288" t="s">
        <v>21</v>
      </c>
      <c r="N662" s="289" t="s">
        <v>47</v>
      </c>
      <c r="O662" s="48"/>
      <c r="P662" s="231">
        <f>O662*H662</f>
        <v>0</v>
      </c>
      <c r="Q662" s="231">
        <v>0.021000000000000001</v>
      </c>
      <c r="R662" s="231">
        <f>Q662*H662</f>
        <v>0.084000000000000005</v>
      </c>
      <c r="S662" s="231">
        <v>0</v>
      </c>
      <c r="T662" s="232">
        <f>S662*H662</f>
        <v>0</v>
      </c>
      <c r="AR662" s="24" t="s">
        <v>204</v>
      </c>
      <c r="AT662" s="24" t="s">
        <v>293</v>
      </c>
      <c r="AU662" s="24" t="s">
        <v>85</v>
      </c>
      <c r="AY662" s="24" t="s">
        <v>154</v>
      </c>
      <c r="BE662" s="233">
        <f>IF(N662="základní",J662,0)</f>
        <v>0</v>
      </c>
      <c r="BF662" s="233">
        <f>IF(N662="snížená",J662,0)</f>
        <v>0</v>
      </c>
      <c r="BG662" s="233">
        <f>IF(N662="zákl. přenesená",J662,0)</f>
        <v>0</v>
      </c>
      <c r="BH662" s="233">
        <f>IF(N662="sníž. přenesená",J662,0)</f>
        <v>0</v>
      </c>
      <c r="BI662" s="233">
        <f>IF(N662="nulová",J662,0)</f>
        <v>0</v>
      </c>
      <c r="BJ662" s="24" t="s">
        <v>38</v>
      </c>
      <c r="BK662" s="233">
        <f>ROUND(I662*H662,2)</f>
        <v>0</v>
      </c>
      <c r="BL662" s="24" t="s">
        <v>160</v>
      </c>
      <c r="BM662" s="24" t="s">
        <v>645</v>
      </c>
    </row>
    <row r="663" s="1" customFormat="1" ht="16.5" customHeight="1">
      <c r="B663" s="47"/>
      <c r="C663" s="222" t="s">
        <v>646</v>
      </c>
      <c r="D663" s="222" t="s">
        <v>156</v>
      </c>
      <c r="E663" s="223" t="s">
        <v>647</v>
      </c>
      <c r="F663" s="224" t="s">
        <v>648</v>
      </c>
      <c r="G663" s="225" t="s">
        <v>269</v>
      </c>
      <c r="H663" s="226">
        <v>10</v>
      </c>
      <c r="I663" s="227"/>
      <c r="J663" s="228">
        <f>ROUND(I663*H663,2)</f>
        <v>0</v>
      </c>
      <c r="K663" s="224" t="s">
        <v>21</v>
      </c>
      <c r="L663" s="73"/>
      <c r="M663" s="229" t="s">
        <v>21</v>
      </c>
      <c r="N663" s="230" t="s">
        <v>47</v>
      </c>
      <c r="O663" s="48"/>
      <c r="P663" s="231">
        <f>O663*H663</f>
        <v>0</v>
      </c>
      <c r="Q663" s="231">
        <v>0.00116</v>
      </c>
      <c r="R663" s="231">
        <f>Q663*H663</f>
        <v>0.011599999999999999</v>
      </c>
      <c r="S663" s="231">
        <v>0</v>
      </c>
      <c r="T663" s="232">
        <f>S663*H663</f>
        <v>0</v>
      </c>
      <c r="AR663" s="24" t="s">
        <v>160</v>
      </c>
      <c r="AT663" s="24" t="s">
        <v>156</v>
      </c>
      <c r="AU663" s="24" t="s">
        <v>85</v>
      </c>
      <c r="AY663" s="24" t="s">
        <v>154</v>
      </c>
      <c r="BE663" s="233">
        <f>IF(N663="základní",J663,0)</f>
        <v>0</v>
      </c>
      <c r="BF663" s="233">
        <f>IF(N663="snížená",J663,0)</f>
        <v>0</v>
      </c>
      <c r="BG663" s="233">
        <f>IF(N663="zákl. přenesená",J663,0)</f>
        <v>0</v>
      </c>
      <c r="BH663" s="233">
        <f>IF(N663="sníž. přenesená",J663,0)</f>
        <v>0</v>
      </c>
      <c r="BI663" s="233">
        <f>IF(N663="nulová",J663,0)</f>
        <v>0</v>
      </c>
      <c r="BJ663" s="24" t="s">
        <v>38</v>
      </c>
      <c r="BK663" s="233">
        <f>ROUND(I663*H663,2)</f>
        <v>0</v>
      </c>
      <c r="BL663" s="24" t="s">
        <v>160</v>
      </c>
      <c r="BM663" s="24" t="s">
        <v>649</v>
      </c>
    </row>
    <row r="664" s="11" customFormat="1">
      <c r="B664" s="234"/>
      <c r="C664" s="235"/>
      <c r="D664" s="236" t="s">
        <v>162</v>
      </c>
      <c r="E664" s="237" t="s">
        <v>21</v>
      </c>
      <c r="F664" s="238" t="s">
        <v>640</v>
      </c>
      <c r="G664" s="235"/>
      <c r="H664" s="237" t="s">
        <v>21</v>
      </c>
      <c r="I664" s="239"/>
      <c r="J664" s="235"/>
      <c r="K664" s="235"/>
      <c r="L664" s="240"/>
      <c r="M664" s="241"/>
      <c r="N664" s="242"/>
      <c r="O664" s="242"/>
      <c r="P664" s="242"/>
      <c r="Q664" s="242"/>
      <c r="R664" s="242"/>
      <c r="S664" s="242"/>
      <c r="T664" s="243"/>
      <c r="AT664" s="244" t="s">
        <v>162</v>
      </c>
      <c r="AU664" s="244" t="s">
        <v>85</v>
      </c>
      <c r="AV664" s="11" t="s">
        <v>38</v>
      </c>
      <c r="AW664" s="11" t="s">
        <v>36</v>
      </c>
      <c r="AX664" s="11" t="s">
        <v>76</v>
      </c>
      <c r="AY664" s="244" t="s">
        <v>154</v>
      </c>
    </row>
    <row r="665" s="12" customFormat="1">
      <c r="B665" s="245"/>
      <c r="C665" s="246"/>
      <c r="D665" s="236" t="s">
        <v>162</v>
      </c>
      <c r="E665" s="247" t="s">
        <v>21</v>
      </c>
      <c r="F665" s="248" t="s">
        <v>650</v>
      </c>
      <c r="G665" s="246"/>
      <c r="H665" s="249">
        <v>10</v>
      </c>
      <c r="I665" s="250"/>
      <c r="J665" s="246"/>
      <c r="K665" s="246"/>
      <c r="L665" s="251"/>
      <c r="M665" s="252"/>
      <c r="N665" s="253"/>
      <c r="O665" s="253"/>
      <c r="P665" s="253"/>
      <c r="Q665" s="253"/>
      <c r="R665" s="253"/>
      <c r="S665" s="253"/>
      <c r="T665" s="254"/>
      <c r="AT665" s="255" t="s">
        <v>162</v>
      </c>
      <c r="AU665" s="255" t="s">
        <v>85</v>
      </c>
      <c r="AV665" s="12" t="s">
        <v>85</v>
      </c>
      <c r="AW665" s="12" t="s">
        <v>36</v>
      </c>
      <c r="AX665" s="12" t="s">
        <v>76</v>
      </c>
      <c r="AY665" s="255" t="s">
        <v>154</v>
      </c>
    </row>
    <row r="666" s="13" customFormat="1">
      <c r="B666" s="256"/>
      <c r="C666" s="257"/>
      <c r="D666" s="236" t="s">
        <v>162</v>
      </c>
      <c r="E666" s="258" t="s">
        <v>21</v>
      </c>
      <c r="F666" s="259" t="s">
        <v>166</v>
      </c>
      <c r="G666" s="257"/>
      <c r="H666" s="260">
        <v>10</v>
      </c>
      <c r="I666" s="261"/>
      <c r="J666" s="257"/>
      <c r="K666" s="257"/>
      <c r="L666" s="262"/>
      <c r="M666" s="263"/>
      <c r="N666" s="264"/>
      <c r="O666" s="264"/>
      <c r="P666" s="264"/>
      <c r="Q666" s="264"/>
      <c r="R666" s="264"/>
      <c r="S666" s="264"/>
      <c r="T666" s="265"/>
      <c r="AT666" s="266" t="s">
        <v>162</v>
      </c>
      <c r="AU666" s="266" t="s">
        <v>85</v>
      </c>
      <c r="AV666" s="13" t="s">
        <v>160</v>
      </c>
      <c r="AW666" s="13" t="s">
        <v>36</v>
      </c>
      <c r="AX666" s="13" t="s">
        <v>38</v>
      </c>
      <c r="AY666" s="266" t="s">
        <v>154</v>
      </c>
    </row>
    <row r="667" s="1" customFormat="1" ht="25.5" customHeight="1">
      <c r="B667" s="47"/>
      <c r="C667" s="280" t="s">
        <v>651</v>
      </c>
      <c r="D667" s="280" t="s">
        <v>293</v>
      </c>
      <c r="E667" s="281" t="s">
        <v>652</v>
      </c>
      <c r="F667" s="282" t="s">
        <v>653</v>
      </c>
      <c r="G667" s="283" t="s">
        <v>269</v>
      </c>
      <c r="H667" s="284">
        <v>10</v>
      </c>
      <c r="I667" s="285"/>
      <c r="J667" s="286">
        <f>ROUND(I667*H667,2)</f>
        <v>0</v>
      </c>
      <c r="K667" s="282" t="s">
        <v>21</v>
      </c>
      <c r="L667" s="287"/>
      <c r="M667" s="288" t="s">
        <v>21</v>
      </c>
      <c r="N667" s="289" t="s">
        <v>47</v>
      </c>
      <c r="O667" s="48"/>
      <c r="P667" s="231">
        <f>O667*H667</f>
        <v>0</v>
      </c>
      <c r="Q667" s="231">
        <v>0.070000000000000007</v>
      </c>
      <c r="R667" s="231">
        <f>Q667*H667</f>
        <v>0.70000000000000007</v>
      </c>
      <c r="S667" s="231">
        <v>0</v>
      </c>
      <c r="T667" s="232">
        <f>S667*H667</f>
        <v>0</v>
      </c>
      <c r="AR667" s="24" t="s">
        <v>204</v>
      </c>
      <c r="AT667" s="24" t="s">
        <v>293</v>
      </c>
      <c r="AU667" s="24" t="s">
        <v>85</v>
      </c>
      <c r="AY667" s="24" t="s">
        <v>154</v>
      </c>
      <c r="BE667" s="233">
        <f>IF(N667="základní",J667,0)</f>
        <v>0</v>
      </c>
      <c r="BF667" s="233">
        <f>IF(N667="snížená",J667,0)</f>
        <v>0</v>
      </c>
      <c r="BG667" s="233">
        <f>IF(N667="zákl. přenesená",J667,0)</f>
        <v>0</v>
      </c>
      <c r="BH667" s="233">
        <f>IF(N667="sníž. přenesená",J667,0)</f>
        <v>0</v>
      </c>
      <c r="BI667" s="233">
        <f>IF(N667="nulová",J667,0)</f>
        <v>0</v>
      </c>
      <c r="BJ667" s="24" t="s">
        <v>38</v>
      </c>
      <c r="BK667" s="233">
        <f>ROUND(I667*H667,2)</f>
        <v>0</v>
      </c>
      <c r="BL667" s="24" t="s">
        <v>160</v>
      </c>
      <c r="BM667" s="24" t="s">
        <v>654</v>
      </c>
    </row>
    <row r="668" s="1" customFormat="1" ht="16.5" customHeight="1">
      <c r="B668" s="47"/>
      <c r="C668" s="222" t="s">
        <v>655</v>
      </c>
      <c r="D668" s="222" t="s">
        <v>156</v>
      </c>
      <c r="E668" s="223" t="s">
        <v>656</v>
      </c>
      <c r="F668" s="224" t="s">
        <v>657</v>
      </c>
      <c r="G668" s="225" t="s">
        <v>269</v>
      </c>
      <c r="H668" s="226">
        <v>1</v>
      </c>
      <c r="I668" s="227"/>
      <c r="J668" s="228">
        <f>ROUND(I668*H668,2)</f>
        <v>0</v>
      </c>
      <c r="K668" s="224" t="s">
        <v>21</v>
      </c>
      <c r="L668" s="73"/>
      <c r="M668" s="229" t="s">
        <v>21</v>
      </c>
      <c r="N668" s="230" t="s">
        <v>47</v>
      </c>
      <c r="O668" s="48"/>
      <c r="P668" s="231">
        <f>O668*H668</f>
        <v>0</v>
      </c>
      <c r="Q668" s="231">
        <v>0.0011999999999999999</v>
      </c>
      <c r="R668" s="231">
        <f>Q668*H668</f>
        <v>0.0011999999999999999</v>
      </c>
      <c r="S668" s="231">
        <v>0</v>
      </c>
      <c r="T668" s="232">
        <f>S668*H668</f>
        <v>0</v>
      </c>
      <c r="AR668" s="24" t="s">
        <v>160</v>
      </c>
      <c r="AT668" s="24" t="s">
        <v>156</v>
      </c>
      <c r="AU668" s="24" t="s">
        <v>85</v>
      </c>
      <c r="AY668" s="24" t="s">
        <v>154</v>
      </c>
      <c r="BE668" s="233">
        <f>IF(N668="základní",J668,0)</f>
        <v>0</v>
      </c>
      <c r="BF668" s="233">
        <f>IF(N668="snížená",J668,0)</f>
        <v>0</v>
      </c>
      <c r="BG668" s="233">
        <f>IF(N668="zákl. přenesená",J668,0)</f>
        <v>0</v>
      </c>
      <c r="BH668" s="233">
        <f>IF(N668="sníž. přenesená",J668,0)</f>
        <v>0</v>
      </c>
      <c r="BI668" s="233">
        <f>IF(N668="nulová",J668,0)</f>
        <v>0</v>
      </c>
      <c r="BJ668" s="24" t="s">
        <v>38</v>
      </c>
      <c r="BK668" s="233">
        <f>ROUND(I668*H668,2)</f>
        <v>0</v>
      </c>
      <c r="BL668" s="24" t="s">
        <v>160</v>
      </c>
      <c r="BM668" s="24" t="s">
        <v>658</v>
      </c>
    </row>
    <row r="669" s="11" customFormat="1">
      <c r="B669" s="234"/>
      <c r="C669" s="235"/>
      <c r="D669" s="236" t="s">
        <v>162</v>
      </c>
      <c r="E669" s="237" t="s">
        <v>21</v>
      </c>
      <c r="F669" s="238" t="s">
        <v>640</v>
      </c>
      <c r="G669" s="235"/>
      <c r="H669" s="237" t="s">
        <v>21</v>
      </c>
      <c r="I669" s="239"/>
      <c r="J669" s="235"/>
      <c r="K669" s="235"/>
      <c r="L669" s="240"/>
      <c r="M669" s="241"/>
      <c r="N669" s="242"/>
      <c r="O669" s="242"/>
      <c r="P669" s="242"/>
      <c r="Q669" s="242"/>
      <c r="R669" s="242"/>
      <c r="S669" s="242"/>
      <c r="T669" s="243"/>
      <c r="AT669" s="244" t="s">
        <v>162</v>
      </c>
      <c r="AU669" s="244" t="s">
        <v>85</v>
      </c>
      <c r="AV669" s="11" t="s">
        <v>38</v>
      </c>
      <c r="AW669" s="11" t="s">
        <v>36</v>
      </c>
      <c r="AX669" s="11" t="s">
        <v>76</v>
      </c>
      <c r="AY669" s="244" t="s">
        <v>154</v>
      </c>
    </row>
    <row r="670" s="12" customFormat="1">
      <c r="B670" s="245"/>
      <c r="C670" s="246"/>
      <c r="D670" s="236" t="s">
        <v>162</v>
      </c>
      <c r="E670" s="247" t="s">
        <v>21</v>
      </c>
      <c r="F670" s="248" t="s">
        <v>659</v>
      </c>
      <c r="G670" s="246"/>
      <c r="H670" s="249">
        <v>1</v>
      </c>
      <c r="I670" s="250"/>
      <c r="J670" s="246"/>
      <c r="K670" s="246"/>
      <c r="L670" s="251"/>
      <c r="M670" s="252"/>
      <c r="N670" s="253"/>
      <c r="O670" s="253"/>
      <c r="P670" s="253"/>
      <c r="Q670" s="253"/>
      <c r="R670" s="253"/>
      <c r="S670" s="253"/>
      <c r="T670" s="254"/>
      <c r="AT670" s="255" t="s">
        <v>162</v>
      </c>
      <c r="AU670" s="255" t="s">
        <v>85</v>
      </c>
      <c r="AV670" s="12" t="s">
        <v>85</v>
      </c>
      <c r="AW670" s="12" t="s">
        <v>36</v>
      </c>
      <c r="AX670" s="12" t="s">
        <v>76</v>
      </c>
      <c r="AY670" s="255" t="s">
        <v>154</v>
      </c>
    </row>
    <row r="671" s="13" customFormat="1">
      <c r="B671" s="256"/>
      <c r="C671" s="257"/>
      <c r="D671" s="236" t="s">
        <v>162</v>
      </c>
      <c r="E671" s="258" t="s">
        <v>21</v>
      </c>
      <c r="F671" s="259" t="s">
        <v>166</v>
      </c>
      <c r="G671" s="257"/>
      <c r="H671" s="260">
        <v>1</v>
      </c>
      <c r="I671" s="261"/>
      <c r="J671" s="257"/>
      <c r="K671" s="257"/>
      <c r="L671" s="262"/>
      <c r="M671" s="263"/>
      <c r="N671" s="264"/>
      <c r="O671" s="264"/>
      <c r="P671" s="264"/>
      <c r="Q671" s="264"/>
      <c r="R671" s="264"/>
      <c r="S671" s="264"/>
      <c r="T671" s="265"/>
      <c r="AT671" s="266" t="s">
        <v>162</v>
      </c>
      <c r="AU671" s="266" t="s">
        <v>85</v>
      </c>
      <c r="AV671" s="13" t="s">
        <v>160</v>
      </c>
      <c r="AW671" s="13" t="s">
        <v>36</v>
      </c>
      <c r="AX671" s="13" t="s">
        <v>38</v>
      </c>
      <c r="AY671" s="266" t="s">
        <v>154</v>
      </c>
    </row>
    <row r="672" s="1" customFormat="1" ht="16.5" customHeight="1">
      <c r="B672" s="47"/>
      <c r="C672" s="280" t="s">
        <v>660</v>
      </c>
      <c r="D672" s="280" t="s">
        <v>293</v>
      </c>
      <c r="E672" s="281" t="s">
        <v>661</v>
      </c>
      <c r="F672" s="282" t="s">
        <v>662</v>
      </c>
      <c r="G672" s="283" t="s">
        <v>269</v>
      </c>
      <c r="H672" s="284">
        <v>1</v>
      </c>
      <c r="I672" s="285"/>
      <c r="J672" s="286">
        <f>ROUND(I672*H672,2)</f>
        <v>0</v>
      </c>
      <c r="K672" s="282" t="s">
        <v>21</v>
      </c>
      <c r="L672" s="287"/>
      <c r="M672" s="288" t="s">
        <v>21</v>
      </c>
      <c r="N672" s="289" t="s">
        <v>47</v>
      </c>
      <c r="O672" s="48"/>
      <c r="P672" s="231">
        <f>O672*H672</f>
        <v>0</v>
      </c>
      <c r="Q672" s="231">
        <v>0.014</v>
      </c>
      <c r="R672" s="231">
        <f>Q672*H672</f>
        <v>0.014</v>
      </c>
      <c r="S672" s="231">
        <v>0</v>
      </c>
      <c r="T672" s="232">
        <f>S672*H672</f>
        <v>0</v>
      </c>
      <c r="AR672" s="24" t="s">
        <v>204</v>
      </c>
      <c r="AT672" s="24" t="s">
        <v>293</v>
      </c>
      <c r="AU672" s="24" t="s">
        <v>85</v>
      </c>
      <c r="AY672" s="24" t="s">
        <v>154</v>
      </c>
      <c r="BE672" s="233">
        <f>IF(N672="základní",J672,0)</f>
        <v>0</v>
      </c>
      <c r="BF672" s="233">
        <f>IF(N672="snížená",J672,0)</f>
        <v>0</v>
      </c>
      <c r="BG672" s="233">
        <f>IF(N672="zákl. přenesená",J672,0)</f>
        <v>0</v>
      </c>
      <c r="BH672" s="233">
        <f>IF(N672="sníž. přenesená",J672,0)</f>
        <v>0</v>
      </c>
      <c r="BI672" s="233">
        <f>IF(N672="nulová",J672,0)</f>
        <v>0</v>
      </c>
      <c r="BJ672" s="24" t="s">
        <v>38</v>
      </c>
      <c r="BK672" s="233">
        <f>ROUND(I672*H672,2)</f>
        <v>0</v>
      </c>
      <c r="BL672" s="24" t="s">
        <v>160</v>
      </c>
      <c r="BM672" s="24" t="s">
        <v>663</v>
      </c>
    </row>
    <row r="673" s="1" customFormat="1" ht="25.5" customHeight="1">
      <c r="B673" s="47"/>
      <c r="C673" s="222" t="s">
        <v>664</v>
      </c>
      <c r="D673" s="222" t="s">
        <v>156</v>
      </c>
      <c r="E673" s="223" t="s">
        <v>665</v>
      </c>
      <c r="F673" s="224" t="s">
        <v>666</v>
      </c>
      <c r="G673" s="225" t="s">
        <v>159</v>
      </c>
      <c r="H673" s="226">
        <v>343.75200000000001</v>
      </c>
      <c r="I673" s="227"/>
      <c r="J673" s="228">
        <f>ROUND(I673*H673,2)</f>
        <v>0</v>
      </c>
      <c r="K673" s="224" t="s">
        <v>21</v>
      </c>
      <c r="L673" s="73"/>
      <c r="M673" s="229" t="s">
        <v>21</v>
      </c>
      <c r="N673" s="230" t="s">
        <v>47</v>
      </c>
      <c r="O673" s="48"/>
      <c r="P673" s="231">
        <f>O673*H673</f>
        <v>0</v>
      </c>
      <c r="Q673" s="231">
        <v>0</v>
      </c>
      <c r="R673" s="231">
        <f>Q673*H673</f>
        <v>0</v>
      </c>
      <c r="S673" s="231">
        <v>0</v>
      </c>
      <c r="T673" s="232">
        <f>S673*H673</f>
        <v>0</v>
      </c>
      <c r="AR673" s="24" t="s">
        <v>160</v>
      </c>
      <c r="AT673" s="24" t="s">
        <v>156</v>
      </c>
      <c r="AU673" s="24" t="s">
        <v>85</v>
      </c>
      <c r="AY673" s="24" t="s">
        <v>154</v>
      </c>
      <c r="BE673" s="233">
        <f>IF(N673="základní",J673,0)</f>
        <v>0</v>
      </c>
      <c r="BF673" s="233">
        <f>IF(N673="snížená",J673,0)</f>
        <v>0</v>
      </c>
      <c r="BG673" s="233">
        <f>IF(N673="zákl. přenesená",J673,0)</f>
        <v>0</v>
      </c>
      <c r="BH673" s="233">
        <f>IF(N673="sníž. přenesená",J673,0)</f>
        <v>0</v>
      </c>
      <c r="BI673" s="233">
        <f>IF(N673="nulová",J673,0)</f>
        <v>0</v>
      </c>
      <c r="BJ673" s="24" t="s">
        <v>38</v>
      </c>
      <c r="BK673" s="233">
        <f>ROUND(I673*H673,2)</f>
        <v>0</v>
      </c>
      <c r="BL673" s="24" t="s">
        <v>160</v>
      </c>
      <c r="BM673" s="24" t="s">
        <v>667</v>
      </c>
    </row>
    <row r="674" s="11" customFormat="1">
      <c r="B674" s="234"/>
      <c r="C674" s="235"/>
      <c r="D674" s="236" t="s">
        <v>162</v>
      </c>
      <c r="E674" s="237" t="s">
        <v>21</v>
      </c>
      <c r="F674" s="238" t="s">
        <v>395</v>
      </c>
      <c r="G674" s="235"/>
      <c r="H674" s="237" t="s">
        <v>21</v>
      </c>
      <c r="I674" s="239"/>
      <c r="J674" s="235"/>
      <c r="K674" s="235"/>
      <c r="L674" s="240"/>
      <c r="M674" s="241"/>
      <c r="N674" s="242"/>
      <c r="O674" s="242"/>
      <c r="P674" s="242"/>
      <c r="Q674" s="242"/>
      <c r="R674" s="242"/>
      <c r="S674" s="242"/>
      <c r="T674" s="243"/>
      <c r="AT674" s="244" t="s">
        <v>162</v>
      </c>
      <c r="AU674" s="244" t="s">
        <v>85</v>
      </c>
      <c r="AV674" s="11" t="s">
        <v>38</v>
      </c>
      <c r="AW674" s="11" t="s">
        <v>36</v>
      </c>
      <c r="AX674" s="11" t="s">
        <v>76</v>
      </c>
      <c r="AY674" s="244" t="s">
        <v>154</v>
      </c>
    </row>
    <row r="675" s="11" customFormat="1">
      <c r="B675" s="234"/>
      <c r="C675" s="235"/>
      <c r="D675" s="236" t="s">
        <v>162</v>
      </c>
      <c r="E675" s="237" t="s">
        <v>21</v>
      </c>
      <c r="F675" s="238" t="s">
        <v>668</v>
      </c>
      <c r="G675" s="235"/>
      <c r="H675" s="237" t="s">
        <v>21</v>
      </c>
      <c r="I675" s="239"/>
      <c r="J675" s="235"/>
      <c r="K675" s="235"/>
      <c r="L675" s="240"/>
      <c r="M675" s="241"/>
      <c r="N675" s="242"/>
      <c r="O675" s="242"/>
      <c r="P675" s="242"/>
      <c r="Q675" s="242"/>
      <c r="R675" s="242"/>
      <c r="S675" s="242"/>
      <c r="T675" s="243"/>
      <c r="AT675" s="244" t="s">
        <v>162</v>
      </c>
      <c r="AU675" s="244" t="s">
        <v>85</v>
      </c>
      <c r="AV675" s="11" t="s">
        <v>38</v>
      </c>
      <c r="AW675" s="11" t="s">
        <v>36</v>
      </c>
      <c r="AX675" s="11" t="s">
        <v>76</v>
      </c>
      <c r="AY675" s="244" t="s">
        <v>154</v>
      </c>
    </row>
    <row r="676" s="12" customFormat="1">
      <c r="B676" s="245"/>
      <c r="C676" s="246"/>
      <c r="D676" s="236" t="s">
        <v>162</v>
      </c>
      <c r="E676" s="247" t="s">
        <v>21</v>
      </c>
      <c r="F676" s="248" t="s">
        <v>669</v>
      </c>
      <c r="G676" s="246"/>
      <c r="H676" s="249">
        <v>84.912000000000006</v>
      </c>
      <c r="I676" s="250"/>
      <c r="J676" s="246"/>
      <c r="K676" s="246"/>
      <c r="L676" s="251"/>
      <c r="M676" s="252"/>
      <c r="N676" s="253"/>
      <c r="O676" s="253"/>
      <c r="P676" s="253"/>
      <c r="Q676" s="253"/>
      <c r="R676" s="253"/>
      <c r="S676" s="253"/>
      <c r="T676" s="254"/>
      <c r="AT676" s="255" t="s">
        <v>162</v>
      </c>
      <c r="AU676" s="255" t="s">
        <v>85</v>
      </c>
      <c r="AV676" s="12" t="s">
        <v>85</v>
      </c>
      <c r="AW676" s="12" t="s">
        <v>36</v>
      </c>
      <c r="AX676" s="12" t="s">
        <v>76</v>
      </c>
      <c r="AY676" s="255" t="s">
        <v>154</v>
      </c>
    </row>
    <row r="677" s="12" customFormat="1">
      <c r="B677" s="245"/>
      <c r="C677" s="246"/>
      <c r="D677" s="236" t="s">
        <v>162</v>
      </c>
      <c r="E677" s="247" t="s">
        <v>21</v>
      </c>
      <c r="F677" s="248" t="s">
        <v>670</v>
      </c>
      <c r="G677" s="246"/>
      <c r="H677" s="249">
        <v>115.65600000000001</v>
      </c>
      <c r="I677" s="250"/>
      <c r="J677" s="246"/>
      <c r="K677" s="246"/>
      <c r="L677" s="251"/>
      <c r="M677" s="252"/>
      <c r="N677" s="253"/>
      <c r="O677" s="253"/>
      <c r="P677" s="253"/>
      <c r="Q677" s="253"/>
      <c r="R677" s="253"/>
      <c r="S677" s="253"/>
      <c r="T677" s="254"/>
      <c r="AT677" s="255" t="s">
        <v>162</v>
      </c>
      <c r="AU677" s="255" t="s">
        <v>85</v>
      </c>
      <c r="AV677" s="12" t="s">
        <v>85</v>
      </c>
      <c r="AW677" s="12" t="s">
        <v>36</v>
      </c>
      <c r="AX677" s="12" t="s">
        <v>76</v>
      </c>
      <c r="AY677" s="255" t="s">
        <v>154</v>
      </c>
    </row>
    <row r="678" s="12" customFormat="1">
      <c r="B678" s="245"/>
      <c r="C678" s="246"/>
      <c r="D678" s="236" t="s">
        <v>162</v>
      </c>
      <c r="E678" s="247" t="s">
        <v>21</v>
      </c>
      <c r="F678" s="248" t="s">
        <v>671</v>
      </c>
      <c r="G678" s="246"/>
      <c r="H678" s="249">
        <v>52.896000000000001</v>
      </c>
      <c r="I678" s="250"/>
      <c r="J678" s="246"/>
      <c r="K678" s="246"/>
      <c r="L678" s="251"/>
      <c r="M678" s="252"/>
      <c r="N678" s="253"/>
      <c r="O678" s="253"/>
      <c r="P678" s="253"/>
      <c r="Q678" s="253"/>
      <c r="R678" s="253"/>
      <c r="S678" s="253"/>
      <c r="T678" s="254"/>
      <c r="AT678" s="255" t="s">
        <v>162</v>
      </c>
      <c r="AU678" s="255" t="s">
        <v>85</v>
      </c>
      <c r="AV678" s="12" t="s">
        <v>85</v>
      </c>
      <c r="AW678" s="12" t="s">
        <v>36</v>
      </c>
      <c r="AX678" s="12" t="s">
        <v>76</v>
      </c>
      <c r="AY678" s="255" t="s">
        <v>154</v>
      </c>
    </row>
    <row r="679" s="12" customFormat="1">
      <c r="B679" s="245"/>
      <c r="C679" s="246"/>
      <c r="D679" s="236" t="s">
        <v>162</v>
      </c>
      <c r="E679" s="247" t="s">
        <v>21</v>
      </c>
      <c r="F679" s="248" t="s">
        <v>672</v>
      </c>
      <c r="G679" s="246"/>
      <c r="H679" s="249">
        <v>9.1199999999999992</v>
      </c>
      <c r="I679" s="250"/>
      <c r="J679" s="246"/>
      <c r="K679" s="246"/>
      <c r="L679" s="251"/>
      <c r="M679" s="252"/>
      <c r="N679" s="253"/>
      <c r="O679" s="253"/>
      <c r="P679" s="253"/>
      <c r="Q679" s="253"/>
      <c r="R679" s="253"/>
      <c r="S679" s="253"/>
      <c r="T679" s="254"/>
      <c r="AT679" s="255" t="s">
        <v>162</v>
      </c>
      <c r="AU679" s="255" t="s">
        <v>85</v>
      </c>
      <c r="AV679" s="12" t="s">
        <v>85</v>
      </c>
      <c r="AW679" s="12" t="s">
        <v>36</v>
      </c>
      <c r="AX679" s="12" t="s">
        <v>76</v>
      </c>
      <c r="AY679" s="255" t="s">
        <v>154</v>
      </c>
    </row>
    <row r="680" s="12" customFormat="1">
      <c r="B680" s="245"/>
      <c r="C680" s="246"/>
      <c r="D680" s="236" t="s">
        <v>162</v>
      </c>
      <c r="E680" s="247" t="s">
        <v>21</v>
      </c>
      <c r="F680" s="248" t="s">
        <v>673</v>
      </c>
      <c r="G680" s="246"/>
      <c r="H680" s="249">
        <v>72.048000000000002</v>
      </c>
      <c r="I680" s="250"/>
      <c r="J680" s="246"/>
      <c r="K680" s="246"/>
      <c r="L680" s="251"/>
      <c r="M680" s="252"/>
      <c r="N680" s="253"/>
      <c r="O680" s="253"/>
      <c r="P680" s="253"/>
      <c r="Q680" s="253"/>
      <c r="R680" s="253"/>
      <c r="S680" s="253"/>
      <c r="T680" s="254"/>
      <c r="AT680" s="255" t="s">
        <v>162</v>
      </c>
      <c r="AU680" s="255" t="s">
        <v>85</v>
      </c>
      <c r="AV680" s="12" t="s">
        <v>85</v>
      </c>
      <c r="AW680" s="12" t="s">
        <v>36</v>
      </c>
      <c r="AX680" s="12" t="s">
        <v>76</v>
      </c>
      <c r="AY680" s="255" t="s">
        <v>154</v>
      </c>
    </row>
    <row r="681" s="12" customFormat="1">
      <c r="B681" s="245"/>
      <c r="C681" s="246"/>
      <c r="D681" s="236" t="s">
        <v>162</v>
      </c>
      <c r="E681" s="247" t="s">
        <v>21</v>
      </c>
      <c r="F681" s="248" t="s">
        <v>672</v>
      </c>
      <c r="G681" s="246"/>
      <c r="H681" s="249">
        <v>9.1199999999999992</v>
      </c>
      <c r="I681" s="250"/>
      <c r="J681" s="246"/>
      <c r="K681" s="246"/>
      <c r="L681" s="251"/>
      <c r="M681" s="252"/>
      <c r="N681" s="253"/>
      <c r="O681" s="253"/>
      <c r="P681" s="253"/>
      <c r="Q681" s="253"/>
      <c r="R681" s="253"/>
      <c r="S681" s="253"/>
      <c r="T681" s="254"/>
      <c r="AT681" s="255" t="s">
        <v>162</v>
      </c>
      <c r="AU681" s="255" t="s">
        <v>85</v>
      </c>
      <c r="AV681" s="12" t="s">
        <v>85</v>
      </c>
      <c r="AW681" s="12" t="s">
        <v>36</v>
      </c>
      <c r="AX681" s="12" t="s">
        <v>76</v>
      </c>
      <c r="AY681" s="255" t="s">
        <v>154</v>
      </c>
    </row>
    <row r="682" s="13" customFormat="1">
      <c r="B682" s="256"/>
      <c r="C682" s="257"/>
      <c r="D682" s="236" t="s">
        <v>162</v>
      </c>
      <c r="E682" s="258" t="s">
        <v>21</v>
      </c>
      <c r="F682" s="259" t="s">
        <v>674</v>
      </c>
      <c r="G682" s="257"/>
      <c r="H682" s="260">
        <v>343.75200000000001</v>
      </c>
      <c r="I682" s="261"/>
      <c r="J682" s="257"/>
      <c r="K682" s="257"/>
      <c r="L682" s="262"/>
      <c r="M682" s="263"/>
      <c r="N682" s="264"/>
      <c r="O682" s="264"/>
      <c r="P682" s="264"/>
      <c r="Q682" s="264"/>
      <c r="R682" s="264"/>
      <c r="S682" s="264"/>
      <c r="T682" s="265"/>
      <c r="AT682" s="266" t="s">
        <v>162</v>
      </c>
      <c r="AU682" s="266" t="s">
        <v>85</v>
      </c>
      <c r="AV682" s="13" t="s">
        <v>160</v>
      </c>
      <c r="AW682" s="13" t="s">
        <v>36</v>
      </c>
      <c r="AX682" s="13" t="s">
        <v>38</v>
      </c>
      <c r="AY682" s="266" t="s">
        <v>154</v>
      </c>
    </row>
    <row r="683" s="1" customFormat="1" ht="25.5" customHeight="1">
      <c r="B683" s="47"/>
      <c r="C683" s="222" t="s">
        <v>675</v>
      </c>
      <c r="D683" s="222" t="s">
        <v>156</v>
      </c>
      <c r="E683" s="223" t="s">
        <v>676</v>
      </c>
      <c r="F683" s="224" t="s">
        <v>677</v>
      </c>
      <c r="G683" s="225" t="s">
        <v>159</v>
      </c>
      <c r="H683" s="226">
        <v>34375.199999999997</v>
      </c>
      <c r="I683" s="227"/>
      <c r="J683" s="228">
        <f>ROUND(I683*H683,2)</f>
        <v>0</v>
      </c>
      <c r="K683" s="224" t="s">
        <v>21</v>
      </c>
      <c r="L683" s="73"/>
      <c r="M683" s="229" t="s">
        <v>21</v>
      </c>
      <c r="N683" s="230" t="s">
        <v>47</v>
      </c>
      <c r="O683" s="48"/>
      <c r="P683" s="231">
        <f>O683*H683</f>
        <v>0</v>
      </c>
      <c r="Q683" s="231">
        <v>0</v>
      </c>
      <c r="R683" s="231">
        <f>Q683*H683</f>
        <v>0</v>
      </c>
      <c r="S683" s="231">
        <v>0</v>
      </c>
      <c r="T683" s="232">
        <f>S683*H683</f>
        <v>0</v>
      </c>
      <c r="AR683" s="24" t="s">
        <v>160</v>
      </c>
      <c r="AT683" s="24" t="s">
        <v>156</v>
      </c>
      <c r="AU683" s="24" t="s">
        <v>85</v>
      </c>
      <c r="AY683" s="24" t="s">
        <v>154</v>
      </c>
      <c r="BE683" s="233">
        <f>IF(N683="základní",J683,0)</f>
        <v>0</v>
      </c>
      <c r="BF683" s="233">
        <f>IF(N683="snížená",J683,0)</f>
        <v>0</v>
      </c>
      <c r="BG683" s="233">
        <f>IF(N683="zákl. přenesená",J683,0)</f>
        <v>0</v>
      </c>
      <c r="BH683" s="233">
        <f>IF(N683="sníž. přenesená",J683,0)</f>
        <v>0</v>
      </c>
      <c r="BI683" s="233">
        <f>IF(N683="nulová",J683,0)</f>
        <v>0</v>
      </c>
      <c r="BJ683" s="24" t="s">
        <v>38</v>
      </c>
      <c r="BK683" s="233">
        <f>ROUND(I683*H683,2)</f>
        <v>0</v>
      </c>
      <c r="BL683" s="24" t="s">
        <v>160</v>
      </c>
      <c r="BM683" s="24" t="s">
        <v>678</v>
      </c>
    </row>
    <row r="684" s="1" customFormat="1" ht="25.5" customHeight="1">
      <c r="B684" s="47"/>
      <c r="C684" s="222" t="s">
        <v>679</v>
      </c>
      <c r="D684" s="222" t="s">
        <v>156</v>
      </c>
      <c r="E684" s="223" t="s">
        <v>680</v>
      </c>
      <c r="F684" s="224" t="s">
        <v>681</v>
      </c>
      <c r="G684" s="225" t="s">
        <v>159</v>
      </c>
      <c r="H684" s="226">
        <v>343.75200000000001</v>
      </c>
      <c r="I684" s="227"/>
      <c r="J684" s="228">
        <f>ROUND(I684*H684,2)</f>
        <v>0</v>
      </c>
      <c r="K684" s="224" t="s">
        <v>21</v>
      </c>
      <c r="L684" s="73"/>
      <c r="M684" s="229" t="s">
        <v>21</v>
      </c>
      <c r="N684" s="230" t="s">
        <v>47</v>
      </c>
      <c r="O684" s="48"/>
      <c r="P684" s="231">
        <f>O684*H684</f>
        <v>0</v>
      </c>
      <c r="Q684" s="231">
        <v>0</v>
      </c>
      <c r="R684" s="231">
        <f>Q684*H684</f>
        <v>0</v>
      </c>
      <c r="S684" s="231">
        <v>0</v>
      </c>
      <c r="T684" s="232">
        <f>S684*H684</f>
        <v>0</v>
      </c>
      <c r="AR684" s="24" t="s">
        <v>160</v>
      </c>
      <c r="AT684" s="24" t="s">
        <v>156</v>
      </c>
      <c r="AU684" s="24" t="s">
        <v>85</v>
      </c>
      <c r="AY684" s="24" t="s">
        <v>154</v>
      </c>
      <c r="BE684" s="233">
        <f>IF(N684="základní",J684,0)</f>
        <v>0</v>
      </c>
      <c r="BF684" s="233">
        <f>IF(N684="snížená",J684,0)</f>
        <v>0</v>
      </c>
      <c r="BG684" s="233">
        <f>IF(N684="zákl. přenesená",J684,0)</f>
        <v>0</v>
      </c>
      <c r="BH684" s="233">
        <f>IF(N684="sníž. přenesená",J684,0)</f>
        <v>0</v>
      </c>
      <c r="BI684" s="233">
        <f>IF(N684="nulová",J684,0)</f>
        <v>0</v>
      </c>
      <c r="BJ684" s="24" t="s">
        <v>38</v>
      </c>
      <c r="BK684" s="233">
        <f>ROUND(I684*H684,2)</f>
        <v>0</v>
      </c>
      <c r="BL684" s="24" t="s">
        <v>160</v>
      </c>
      <c r="BM684" s="24" t="s">
        <v>682</v>
      </c>
    </row>
    <row r="685" s="1" customFormat="1" ht="16.5" customHeight="1">
      <c r="B685" s="47"/>
      <c r="C685" s="222" t="s">
        <v>683</v>
      </c>
      <c r="D685" s="222" t="s">
        <v>156</v>
      </c>
      <c r="E685" s="223" t="s">
        <v>684</v>
      </c>
      <c r="F685" s="224" t="s">
        <v>685</v>
      </c>
      <c r="G685" s="225" t="s">
        <v>159</v>
      </c>
      <c r="H685" s="226">
        <v>27.120000000000001</v>
      </c>
      <c r="I685" s="227"/>
      <c r="J685" s="228">
        <f>ROUND(I685*H685,2)</f>
        <v>0</v>
      </c>
      <c r="K685" s="224" t="s">
        <v>21</v>
      </c>
      <c r="L685" s="73"/>
      <c r="M685" s="229" t="s">
        <v>21</v>
      </c>
      <c r="N685" s="230" t="s">
        <v>47</v>
      </c>
      <c r="O685" s="48"/>
      <c r="P685" s="231">
        <f>O685*H685</f>
        <v>0</v>
      </c>
      <c r="Q685" s="231">
        <v>0</v>
      </c>
      <c r="R685" s="231">
        <f>Q685*H685</f>
        <v>0</v>
      </c>
      <c r="S685" s="231">
        <v>0</v>
      </c>
      <c r="T685" s="232">
        <f>S685*H685</f>
        <v>0</v>
      </c>
      <c r="AR685" s="24" t="s">
        <v>160</v>
      </c>
      <c r="AT685" s="24" t="s">
        <v>156</v>
      </c>
      <c r="AU685" s="24" t="s">
        <v>85</v>
      </c>
      <c r="AY685" s="24" t="s">
        <v>154</v>
      </c>
      <c r="BE685" s="233">
        <f>IF(N685="základní",J685,0)</f>
        <v>0</v>
      </c>
      <c r="BF685" s="233">
        <f>IF(N685="snížená",J685,0)</f>
        <v>0</v>
      </c>
      <c r="BG685" s="233">
        <f>IF(N685="zákl. přenesená",J685,0)</f>
        <v>0</v>
      </c>
      <c r="BH685" s="233">
        <f>IF(N685="sníž. přenesená",J685,0)</f>
        <v>0</v>
      </c>
      <c r="BI685" s="233">
        <f>IF(N685="nulová",J685,0)</f>
        <v>0</v>
      </c>
      <c r="BJ685" s="24" t="s">
        <v>38</v>
      </c>
      <c r="BK685" s="233">
        <f>ROUND(I685*H685,2)</f>
        <v>0</v>
      </c>
      <c r="BL685" s="24" t="s">
        <v>160</v>
      </c>
      <c r="BM685" s="24" t="s">
        <v>686</v>
      </c>
    </row>
    <row r="686" s="11" customFormat="1">
      <c r="B686" s="234"/>
      <c r="C686" s="235"/>
      <c r="D686" s="236" t="s">
        <v>162</v>
      </c>
      <c r="E686" s="237" t="s">
        <v>21</v>
      </c>
      <c r="F686" s="238" t="s">
        <v>395</v>
      </c>
      <c r="G686" s="235"/>
      <c r="H686" s="237" t="s">
        <v>21</v>
      </c>
      <c r="I686" s="239"/>
      <c r="J686" s="235"/>
      <c r="K686" s="235"/>
      <c r="L686" s="240"/>
      <c r="M686" s="241"/>
      <c r="N686" s="242"/>
      <c r="O686" s="242"/>
      <c r="P686" s="242"/>
      <c r="Q686" s="242"/>
      <c r="R686" s="242"/>
      <c r="S686" s="242"/>
      <c r="T686" s="243"/>
      <c r="AT686" s="244" t="s">
        <v>162</v>
      </c>
      <c r="AU686" s="244" t="s">
        <v>85</v>
      </c>
      <c r="AV686" s="11" t="s">
        <v>38</v>
      </c>
      <c r="AW686" s="11" t="s">
        <v>36</v>
      </c>
      <c r="AX686" s="11" t="s">
        <v>76</v>
      </c>
      <c r="AY686" s="244" t="s">
        <v>154</v>
      </c>
    </row>
    <row r="687" s="11" customFormat="1">
      <c r="B687" s="234"/>
      <c r="C687" s="235"/>
      <c r="D687" s="236" t="s">
        <v>162</v>
      </c>
      <c r="E687" s="237" t="s">
        <v>21</v>
      </c>
      <c r="F687" s="238" t="s">
        <v>687</v>
      </c>
      <c r="G687" s="235"/>
      <c r="H687" s="237" t="s">
        <v>21</v>
      </c>
      <c r="I687" s="239"/>
      <c r="J687" s="235"/>
      <c r="K687" s="235"/>
      <c r="L687" s="240"/>
      <c r="M687" s="241"/>
      <c r="N687" s="242"/>
      <c r="O687" s="242"/>
      <c r="P687" s="242"/>
      <c r="Q687" s="242"/>
      <c r="R687" s="242"/>
      <c r="S687" s="242"/>
      <c r="T687" s="243"/>
      <c r="AT687" s="244" t="s">
        <v>162</v>
      </c>
      <c r="AU687" s="244" t="s">
        <v>85</v>
      </c>
      <c r="AV687" s="11" t="s">
        <v>38</v>
      </c>
      <c r="AW687" s="11" t="s">
        <v>36</v>
      </c>
      <c r="AX687" s="11" t="s">
        <v>76</v>
      </c>
      <c r="AY687" s="244" t="s">
        <v>154</v>
      </c>
    </row>
    <row r="688" s="12" customFormat="1">
      <c r="B688" s="245"/>
      <c r="C688" s="246"/>
      <c r="D688" s="236" t="s">
        <v>162</v>
      </c>
      <c r="E688" s="247" t="s">
        <v>21</v>
      </c>
      <c r="F688" s="248" t="s">
        <v>688</v>
      </c>
      <c r="G688" s="246"/>
      <c r="H688" s="249">
        <v>16.32</v>
      </c>
      <c r="I688" s="250"/>
      <c r="J688" s="246"/>
      <c r="K688" s="246"/>
      <c r="L688" s="251"/>
      <c r="M688" s="252"/>
      <c r="N688" s="253"/>
      <c r="O688" s="253"/>
      <c r="P688" s="253"/>
      <c r="Q688" s="253"/>
      <c r="R688" s="253"/>
      <c r="S688" s="253"/>
      <c r="T688" s="254"/>
      <c r="AT688" s="255" t="s">
        <v>162</v>
      </c>
      <c r="AU688" s="255" t="s">
        <v>85</v>
      </c>
      <c r="AV688" s="12" t="s">
        <v>85</v>
      </c>
      <c r="AW688" s="12" t="s">
        <v>36</v>
      </c>
      <c r="AX688" s="12" t="s">
        <v>76</v>
      </c>
      <c r="AY688" s="255" t="s">
        <v>154</v>
      </c>
    </row>
    <row r="689" s="12" customFormat="1">
      <c r="B689" s="245"/>
      <c r="C689" s="246"/>
      <c r="D689" s="236" t="s">
        <v>162</v>
      </c>
      <c r="E689" s="247" t="s">
        <v>21</v>
      </c>
      <c r="F689" s="248" t="s">
        <v>689</v>
      </c>
      <c r="G689" s="246"/>
      <c r="H689" s="249">
        <v>10.800000000000001</v>
      </c>
      <c r="I689" s="250"/>
      <c r="J689" s="246"/>
      <c r="K689" s="246"/>
      <c r="L689" s="251"/>
      <c r="M689" s="252"/>
      <c r="N689" s="253"/>
      <c r="O689" s="253"/>
      <c r="P689" s="253"/>
      <c r="Q689" s="253"/>
      <c r="R689" s="253"/>
      <c r="S689" s="253"/>
      <c r="T689" s="254"/>
      <c r="AT689" s="255" t="s">
        <v>162</v>
      </c>
      <c r="AU689" s="255" t="s">
        <v>85</v>
      </c>
      <c r="AV689" s="12" t="s">
        <v>85</v>
      </c>
      <c r="AW689" s="12" t="s">
        <v>36</v>
      </c>
      <c r="AX689" s="12" t="s">
        <v>76</v>
      </c>
      <c r="AY689" s="255" t="s">
        <v>154</v>
      </c>
    </row>
    <row r="690" s="13" customFormat="1">
      <c r="B690" s="256"/>
      <c r="C690" s="257"/>
      <c r="D690" s="236" t="s">
        <v>162</v>
      </c>
      <c r="E690" s="258" t="s">
        <v>21</v>
      </c>
      <c r="F690" s="259" t="s">
        <v>166</v>
      </c>
      <c r="G690" s="257"/>
      <c r="H690" s="260">
        <v>27.120000000000001</v>
      </c>
      <c r="I690" s="261"/>
      <c r="J690" s="257"/>
      <c r="K690" s="257"/>
      <c r="L690" s="262"/>
      <c r="M690" s="263"/>
      <c r="N690" s="264"/>
      <c r="O690" s="264"/>
      <c r="P690" s="264"/>
      <c r="Q690" s="264"/>
      <c r="R690" s="264"/>
      <c r="S690" s="264"/>
      <c r="T690" s="265"/>
      <c r="AT690" s="266" t="s">
        <v>162</v>
      </c>
      <c r="AU690" s="266" t="s">
        <v>85</v>
      </c>
      <c r="AV690" s="13" t="s">
        <v>160</v>
      </c>
      <c r="AW690" s="13" t="s">
        <v>36</v>
      </c>
      <c r="AX690" s="13" t="s">
        <v>38</v>
      </c>
      <c r="AY690" s="266" t="s">
        <v>154</v>
      </c>
    </row>
    <row r="691" s="1" customFormat="1" ht="25.5" customHeight="1">
      <c r="B691" s="47"/>
      <c r="C691" s="222" t="s">
        <v>690</v>
      </c>
      <c r="D691" s="222" t="s">
        <v>156</v>
      </c>
      <c r="E691" s="223" t="s">
        <v>691</v>
      </c>
      <c r="F691" s="224" t="s">
        <v>692</v>
      </c>
      <c r="G691" s="225" t="s">
        <v>159</v>
      </c>
      <c r="H691" s="226">
        <v>2712</v>
      </c>
      <c r="I691" s="227"/>
      <c r="J691" s="228">
        <f>ROUND(I691*H691,2)</f>
        <v>0</v>
      </c>
      <c r="K691" s="224" t="s">
        <v>21</v>
      </c>
      <c r="L691" s="73"/>
      <c r="M691" s="229" t="s">
        <v>21</v>
      </c>
      <c r="N691" s="230" t="s">
        <v>47</v>
      </c>
      <c r="O691" s="48"/>
      <c r="P691" s="231">
        <f>O691*H691</f>
        <v>0</v>
      </c>
      <c r="Q691" s="231">
        <v>0</v>
      </c>
      <c r="R691" s="231">
        <f>Q691*H691</f>
        <v>0</v>
      </c>
      <c r="S691" s="231">
        <v>0</v>
      </c>
      <c r="T691" s="232">
        <f>S691*H691</f>
        <v>0</v>
      </c>
      <c r="AR691" s="24" t="s">
        <v>160</v>
      </c>
      <c r="AT691" s="24" t="s">
        <v>156</v>
      </c>
      <c r="AU691" s="24" t="s">
        <v>85</v>
      </c>
      <c r="AY691" s="24" t="s">
        <v>154</v>
      </c>
      <c r="BE691" s="233">
        <f>IF(N691="základní",J691,0)</f>
        <v>0</v>
      </c>
      <c r="BF691" s="233">
        <f>IF(N691="snížená",J691,0)</f>
        <v>0</v>
      </c>
      <c r="BG691" s="233">
        <f>IF(N691="zákl. přenesená",J691,0)</f>
        <v>0</v>
      </c>
      <c r="BH691" s="233">
        <f>IF(N691="sníž. přenesená",J691,0)</f>
        <v>0</v>
      </c>
      <c r="BI691" s="233">
        <f>IF(N691="nulová",J691,0)</f>
        <v>0</v>
      </c>
      <c r="BJ691" s="24" t="s">
        <v>38</v>
      </c>
      <c r="BK691" s="233">
        <f>ROUND(I691*H691,2)</f>
        <v>0</v>
      </c>
      <c r="BL691" s="24" t="s">
        <v>160</v>
      </c>
      <c r="BM691" s="24" t="s">
        <v>693</v>
      </c>
    </row>
    <row r="692" s="1" customFormat="1" ht="16.5" customHeight="1">
      <c r="B692" s="47"/>
      <c r="C692" s="222" t="s">
        <v>694</v>
      </c>
      <c r="D692" s="222" t="s">
        <v>156</v>
      </c>
      <c r="E692" s="223" t="s">
        <v>695</v>
      </c>
      <c r="F692" s="224" t="s">
        <v>696</v>
      </c>
      <c r="G692" s="225" t="s">
        <v>159</v>
      </c>
      <c r="H692" s="226">
        <v>27.120000000000001</v>
      </c>
      <c r="I692" s="227"/>
      <c r="J692" s="228">
        <f>ROUND(I692*H692,2)</f>
        <v>0</v>
      </c>
      <c r="K692" s="224" t="s">
        <v>21</v>
      </c>
      <c r="L692" s="73"/>
      <c r="M692" s="229" t="s">
        <v>21</v>
      </c>
      <c r="N692" s="230" t="s">
        <v>47</v>
      </c>
      <c r="O692" s="48"/>
      <c r="P692" s="231">
        <f>O692*H692</f>
        <v>0</v>
      </c>
      <c r="Q692" s="231">
        <v>0</v>
      </c>
      <c r="R692" s="231">
        <f>Q692*H692</f>
        <v>0</v>
      </c>
      <c r="S692" s="231">
        <v>0</v>
      </c>
      <c r="T692" s="232">
        <f>S692*H692</f>
        <v>0</v>
      </c>
      <c r="AR692" s="24" t="s">
        <v>160</v>
      </c>
      <c r="AT692" s="24" t="s">
        <v>156</v>
      </c>
      <c r="AU692" s="24" t="s">
        <v>85</v>
      </c>
      <c r="AY692" s="24" t="s">
        <v>154</v>
      </c>
      <c r="BE692" s="233">
        <f>IF(N692="základní",J692,0)</f>
        <v>0</v>
      </c>
      <c r="BF692" s="233">
        <f>IF(N692="snížená",J692,0)</f>
        <v>0</v>
      </c>
      <c r="BG692" s="233">
        <f>IF(N692="zákl. přenesená",J692,0)</f>
        <v>0</v>
      </c>
      <c r="BH692" s="233">
        <f>IF(N692="sníž. přenesená",J692,0)</f>
        <v>0</v>
      </c>
      <c r="BI692" s="233">
        <f>IF(N692="nulová",J692,0)</f>
        <v>0</v>
      </c>
      <c r="BJ692" s="24" t="s">
        <v>38</v>
      </c>
      <c r="BK692" s="233">
        <f>ROUND(I692*H692,2)</f>
        <v>0</v>
      </c>
      <c r="BL692" s="24" t="s">
        <v>160</v>
      </c>
      <c r="BM692" s="24" t="s">
        <v>697</v>
      </c>
    </row>
    <row r="693" s="1" customFormat="1" ht="25.5" customHeight="1">
      <c r="B693" s="47"/>
      <c r="C693" s="222" t="s">
        <v>698</v>
      </c>
      <c r="D693" s="222" t="s">
        <v>156</v>
      </c>
      <c r="E693" s="223" t="s">
        <v>699</v>
      </c>
      <c r="F693" s="224" t="s">
        <v>700</v>
      </c>
      <c r="G693" s="225" t="s">
        <v>179</v>
      </c>
      <c r="H693" s="226">
        <v>54.240000000000002</v>
      </c>
      <c r="I693" s="227"/>
      <c r="J693" s="228">
        <f>ROUND(I693*H693,2)</f>
        <v>0</v>
      </c>
      <c r="K693" s="224" t="s">
        <v>21</v>
      </c>
      <c r="L693" s="73"/>
      <c r="M693" s="229" t="s">
        <v>21</v>
      </c>
      <c r="N693" s="230" t="s">
        <v>47</v>
      </c>
      <c r="O693" s="48"/>
      <c r="P693" s="231">
        <f>O693*H693</f>
        <v>0</v>
      </c>
      <c r="Q693" s="231">
        <v>0</v>
      </c>
      <c r="R693" s="231">
        <f>Q693*H693</f>
        <v>0</v>
      </c>
      <c r="S693" s="231">
        <v>0</v>
      </c>
      <c r="T693" s="232">
        <f>S693*H693</f>
        <v>0</v>
      </c>
      <c r="AR693" s="24" t="s">
        <v>160</v>
      </c>
      <c r="AT693" s="24" t="s">
        <v>156</v>
      </c>
      <c r="AU693" s="24" t="s">
        <v>85</v>
      </c>
      <c r="AY693" s="24" t="s">
        <v>154</v>
      </c>
      <c r="BE693" s="233">
        <f>IF(N693="základní",J693,0)</f>
        <v>0</v>
      </c>
      <c r="BF693" s="233">
        <f>IF(N693="snížená",J693,0)</f>
        <v>0</v>
      </c>
      <c r="BG693" s="233">
        <f>IF(N693="zákl. přenesená",J693,0)</f>
        <v>0</v>
      </c>
      <c r="BH693" s="233">
        <f>IF(N693="sníž. přenesená",J693,0)</f>
        <v>0</v>
      </c>
      <c r="BI693" s="233">
        <f>IF(N693="nulová",J693,0)</f>
        <v>0</v>
      </c>
      <c r="BJ693" s="24" t="s">
        <v>38</v>
      </c>
      <c r="BK693" s="233">
        <f>ROUND(I693*H693,2)</f>
        <v>0</v>
      </c>
      <c r="BL693" s="24" t="s">
        <v>160</v>
      </c>
      <c r="BM693" s="24" t="s">
        <v>701</v>
      </c>
    </row>
    <row r="694" s="11" customFormat="1">
      <c r="B694" s="234"/>
      <c r="C694" s="235"/>
      <c r="D694" s="236" t="s">
        <v>162</v>
      </c>
      <c r="E694" s="237" t="s">
        <v>21</v>
      </c>
      <c r="F694" s="238" t="s">
        <v>395</v>
      </c>
      <c r="G694" s="235"/>
      <c r="H694" s="237" t="s">
        <v>21</v>
      </c>
      <c r="I694" s="239"/>
      <c r="J694" s="235"/>
      <c r="K694" s="235"/>
      <c r="L694" s="240"/>
      <c r="M694" s="241"/>
      <c r="N694" s="242"/>
      <c r="O694" s="242"/>
      <c r="P694" s="242"/>
      <c r="Q694" s="242"/>
      <c r="R694" s="242"/>
      <c r="S694" s="242"/>
      <c r="T694" s="243"/>
      <c r="AT694" s="244" t="s">
        <v>162</v>
      </c>
      <c r="AU694" s="244" t="s">
        <v>85</v>
      </c>
      <c r="AV694" s="11" t="s">
        <v>38</v>
      </c>
      <c r="AW694" s="11" t="s">
        <v>36</v>
      </c>
      <c r="AX694" s="11" t="s">
        <v>76</v>
      </c>
      <c r="AY694" s="244" t="s">
        <v>154</v>
      </c>
    </row>
    <row r="695" s="11" customFormat="1">
      <c r="B695" s="234"/>
      <c r="C695" s="235"/>
      <c r="D695" s="236" t="s">
        <v>162</v>
      </c>
      <c r="E695" s="237" t="s">
        <v>21</v>
      </c>
      <c r="F695" s="238" t="s">
        <v>702</v>
      </c>
      <c r="G695" s="235"/>
      <c r="H695" s="237" t="s">
        <v>21</v>
      </c>
      <c r="I695" s="239"/>
      <c r="J695" s="235"/>
      <c r="K695" s="235"/>
      <c r="L695" s="240"/>
      <c r="M695" s="241"/>
      <c r="N695" s="242"/>
      <c r="O695" s="242"/>
      <c r="P695" s="242"/>
      <c r="Q695" s="242"/>
      <c r="R695" s="242"/>
      <c r="S695" s="242"/>
      <c r="T695" s="243"/>
      <c r="AT695" s="244" t="s">
        <v>162</v>
      </c>
      <c r="AU695" s="244" t="s">
        <v>85</v>
      </c>
      <c r="AV695" s="11" t="s">
        <v>38</v>
      </c>
      <c r="AW695" s="11" t="s">
        <v>36</v>
      </c>
      <c r="AX695" s="11" t="s">
        <v>76</v>
      </c>
      <c r="AY695" s="244" t="s">
        <v>154</v>
      </c>
    </row>
    <row r="696" s="12" customFormat="1">
      <c r="B696" s="245"/>
      <c r="C696" s="246"/>
      <c r="D696" s="236" t="s">
        <v>162</v>
      </c>
      <c r="E696" s="247" t="s">
        <v>21</v>
      </c>
      <c r="F696" s="248" t="s">
        <v>703</v>
      </c>
      <c r="G696" s="246"/>
      <c r="H696" s="249">
        <v>32.640000000000001</v>
      </c>
      <c r="I696" s="250"/>
      <c r="J696" s="246"/>
      <c r="K696" s="246"/>
      <c r="L696" s="251"/>
      <c r="M696" s="252"/>
      <c r="N696" s="253"/>
      <c r="O696" s="253"/>
      <c r="P696" s="253"/>
      <c r="Q696" s="253"/>
      <c r="R696" s="253"/>
      <c r="S696" s="253"/>
      <c r="T696" s="254"/>
      <c r="AT696" s="255" t="s">
        <v>162</v>
      </c>
      <c r="AU696" s="255" t="s">
        <v>85</v>
      </c>
      <c r="AV696" s="12" t="s">
        <v>85</v>
      </c>
      <c r="AW696" s="12" t="s">
        <v>36</v>
      </c>
      <c r="AX696" s="12" t="s">
        <v>76</v>
      </c>
      <c r="AY696" s="255" t="s">
        <v>154</v>
      </c>
    </row>
    <row r="697" s="12" customFormat="1">
      <c r="B697" s="245"/>
      <c r="C697" s="246"/>
      <c r="D697" s="236" t="s">
        <v>162</v>
      </c>
      <c r="E697" s="247" t="s">
        <v>21</v>
      </c>
      <c r="F697" s="248" t="s">
        <v>704</v>
      </c>
      <c r="G697" s="246"/>
      <c r="H697" s="249">
        <v>21.600000000000001</v>
      </c>
      <c r="I697" s="250"/>
      <c r="J697" s="246"/>
      <c r="K697" s="246"/>
      <c r="L697" s="251"/>
      <c r="M697" s="252"/>
      <c r="N697" s="253"/>
      <c r="O697" s="253"/>
      <c r="P697" s="253"/>
      <c r="Q697" s="253"/>
      <c r="R697" s="253"/>
      <c r="S697" s="253"/>
      <c r="T697" s="254"/>
      <c r="AT697" s="255" t="s">
        <v>162</v>
      </c>
      <c r="AU697" s="255" t="s">
        <v>85</v>
      </c>
      <c r="AV697" s="12" t="s">
        <v>85</v>
      </c>
      <c r="AW697" s="12" t="s">
        <v>36</v>
      </c>
      <c r="AX697" s="12" t="s">
        <v>76</v>
      </c>
      <c r="AY697" s="255" t="s">
        <v>154</v>
      </c>
    </row>
    <row r="698" s="13" customFormat="1">
      <c r="B698" s="256"/>
      <c r="C698" s="257"/>
      <c r="D698" s="236" t="s">
        <v>162</v>
      </c>
      <c r="E698" s="258" t="s">
        <v>21</v>
      </c>
      <c r="F698" s="259" t="s">
        <v>166</v>
      </c>
      <c r="G698" s="257"/>
      <c r="H698" s="260">
        <v>54.240000000000002</v>
      </c>
      <c r="I698" s="261"/>
      <c r="J698" s="257"/>
      <c r="K698" s="257"/>
      <c r="L698" s="262"/>
      <c r="M698" s="263"/>
      <c r="N698" s="264"/>
      <c r="O698" s="264"/>
      <c r="P698" s="264"/>
      <c r="Q698" s="264"/>
      <c r="R698" s="264"/>
      <c r="S698" s="264"/>
      <c r="T698" s="265"/>
      <c r="AT698" s="266" t="s">
        <v>162</v>
      </c>
      <c r="AU698" s="266" t="s">
        <v>85</v>
      </c>
      <c r="AV698" s="13" t="s">
        <v>160</v>
      </c>
      <c r="AW698" s="13" t="s">
        <v>36</v>
      </c>
      <c r="AX698" s="13" t="s">
        <v>38</v>
      </c>
      <c r="AY698" s="266" t="s">
        <v>154</v>
      </c>
    </row>
    <row r="699" s="1" customFormat="1" ht="25.5" customHeight="1">
      <c r="B699" s="47"/>
      <c r="C699" s="222" t="s">
        <v>705</v>
      </c>
      <c r="D699" s="222" t="s">
        <v>156</v>
      </c>
      <c r="E699" s="223" t="s">
        <v>706</v>
      </c>
      <c r="F699" s="224" t="s">
        <v>707</v>
      </c>
      <c r="G699" s="225" t="s">
        <v>179</v>
      </c>
      <c r="H699" s="226">
        <v>5424</v>
      </c>
      <c r="I699" s="227"/>
      <c r="J699" s="228">
        <f>ROUND(I699*H699,2)</f>
        <v>0</v>
      </c>
      <c r="K699" s="224" t="s">
        <v>21</v>
      </c>
      <c r="L699" s="73"/>
      <c r="M699" s="229" t="s">
        <v>21</v>
      </c>
      <c r="N699" s="230" t="s">
        <v>47</v>
      </c>
      <c r="O699" s="48"/>
      <c r="P699" s="231">
        <f>O699*H699</f>
        <v>0</v>
      </c>
      <c r="Q699" s="231">
        <v>0</v>
      </c>
      <c r="R699" s="231">
        <f>Q699*H699</f>
        <v>0</v>
      </c>
      <c r="S699" s="231">
        <v>0</v>
      </c>
      <c r="T699" s="232">
        <f>S699*H699</f>
        <v>0</v>
      </c>
      <c r="AR699" s="24" t="s">
        <v>160</v>
      </c>
      <c r="AT699" s="24" t="s">
        <v>156</v>
      </c>
      <c r="AU699" s="24" t="s">
        <v>85</v>
      </c>
      <c r="AY699" s="24" t="s">
        <v>154</v>
      </c>
      <c r="BE699" s="233">
        <f>IF(N699="základní",J699,0)</f>
        <v>0</v>
      </c>
      <c r="BF699" s="233">
        <f>IF(N699="snížená",J699,0)</f>
        <v>0</v>
      </c>
      <c r="BG699" s="233">
        <f>IF(N699="zákl. přenesená",J699,0)</f>
        <v>0</v>
      </c>
      <c r="BH699" s="233">
        <f>IF(N699="sníž. přenesená",J699,0)</f>
        <v>0</v>
      </c>
      <c r="BI699" s="233">
        <f>IF(N699="nulová",J699,0)</f>
        <v>0</v>
      </c>
      <c r="BJ699" s="24" t="s">
        <v>38</v>
      </c>
      <c r="BK699" s="233">
        <f>ROUND(I699*H699,2)</f>
        <v>0</v>
      </c>
      <c r="BL699" s="24" t="s">
        <v>160</v>
      </c>
      <c r="BM699" s="24" t="s">
        <v>708</v>
      </c>
    </row>
    <row r="700" s="1" customFormat="1" ht="25.5" customHeight="1">
      <c r="B700" s="47"/>
      <c r="C700" s="222" t="s">
        <v>709</v>
      </c>
      <c r="D700" s="222" t="s">
        <v>156</v>
      </c>
      <c r="E700" s="223" t="s">
        <v>710</v>
      </c>
      <c r="F700" s="224" t="s">
        <v>711</v>
      </c>
      <c r="G700" s="225" t="s">
        <v>179</v>
      </c>
      <c r="H700" s="226">
        <v>54.240000000000002</v>
      </c>
      <c r="I700" s="227"/>
      <c r="J700" s="228">
        <f>ROUND(I700*H700,2)</f>
        <v>0</v>
      </c>
      <c r="K700" s="224" t="s">
        <v>21</v>
      </c>
      <c r="L700" s="73"/>
      <c r="M700" s="229" t="s">
        <v>21</v>
      </c>
      <c r="N700" s="230" t="s">
        <v>47</v>
      </c>
      <c r="O700" s="48"/>
      <c r="P700" s="231">
        <f>O700*H700</f>
        <v>0</v>
      </c>
      <c r="Q700" s="231">
        <v>0</v>
      </c>
      <c r="R700" s="231">
        <f>Q700*H700</f>
        <v>0</v>
      </c>
      <c r="S700" s="231">
        <v>0</v>
      </c>
      <c r="T700" s="232">
        <f>S700*H700</f>
        <v>0</v>
      </c>
      <c r="AR700" s="24" t="s">
        <v>160</v>
      </c>
      <c r="AT700" s="24" t="s">
        <v>156</v>
      </c>
      <c r="AU700" s="24" t="s">
        <v>85</v>
      </c>
      <c r="AY700" s="24" t="s">
        <v>154</v>
      </c>
      <c r="BE700" s="233">
        <f>IF(N700="základní",J700,0)</f>
        <v>0</v>
      </c>
      <c r="BF700" s="233">
        <f>IF(N700="snížená",J700,0)</f>
        <v>0</v>
      </c>
      <c r="BG700" s="233">
        <f>IF(N700="zákl. přenesená",J700,0)</f>
        <v>0</v>
      </c>
      <c r="BH700" s="233">
        <f>IF(N700="sníž. přenesená",J700,0)</f>
        <v>0</v>
      </c>
      <c r="BI700" s="233">
        <f>IF(N700="nulová",J700,0)</f>
        <v>0</v>
      </c>
      <c r="BJ700" s="24" t="s">
        <v>38</v>
      </c>
      <c r="BK700" s="233">
        <f>ROUND(I700*H700,2)</f>
        <v>0</v>
      </c>
      <c r="BL700" s="24" t="s">
        <v>160</v>
      </c>
      <c r="BM700" s="24" t="s">
        <v>712</v>
      </c>
    </row>
    <row r="701" s="1" customFormat="1" ht="16.5" customHeight="1">
      <c r="B701" s="47"/>
      <c r="C701" s="222" t="s">
        <v>713</v>
      </c>
      <c r="D701" s="222" t="s">
        <v>156</v>
      </c>
      <c r="E701" s="223" t="s">
        <v>714</v>
      </c>
      <c r="F701" s="224" t="s">
        <v>715</v>
      </c>
      <c r="G701" s="225" t="s">
        <v>159</v>
      </c>
      <c r="H701" s="226">
        <v>396.024</v>
      </c>
      <c r="I701" s="227"/>
      <c r="J701" s="228">
        <f>ROUND(I701*H701,2)</f>
        <v>0</v>
      </c>
      <c r="K701" s="224" t="s">
        <v>21</v>
      </c>
      <c r="L701" s="73"/>
      <c r="M701" s="229" t="s">
        <v>21</v>
      </c>
      <c r="N701" s="230" t="s">
        <v>47</v>
      </c>
      <c r="O701" s="48"/>
      <c r="P701" s="231">
        <f>O701*H701</f>
        <v>0</v>
      </c>
      <c r="Q701" s="231">
        <v>0</v>
      </c>
      <c r="R701" s="231">
        <f>Q701*H701</f>
        <v>0</v>
      </c>
      <c r="S701" s="231">
        <v>0</v>
      </c>
      <c r="T701" s="232">
        <f>S701*H701</f>
        <v>0</v>
      </c>
      <c r="AR701" s="24" t="s">
        <v>160</v>
      </c>
      <c r="AT701" s="24" t="s">
        <v>156</v>
      </c>
      <c r="AU701" s="24" t="s">
        <v>85</v>
      </c>
      <c r="AY701" s="24" t="s">
        <v>154</v>
      </c>
      <c r="BE701" s="233">
        <f>IF(N701="základní",J701,0)</f>
        <v>0</v>
      </c>
      <c r="BF701" s="233">
        <f>IF(N701="snížená",J701,0)</f>
        <v>0</v>
      </c>
      <c r="BG701" s="233">
        <f>IF(N701="zákl. přenesená",J701,0)</f>
        <v>0</v>
      </c>
      <c r="BH701" s="233">
        <f>IF(N701="sníž. přenesená",J701,0)</f>
        <v>0</v>
      </c>
      <c r="BI701" s="233">
        <f>IF(N701="nulová",J701,0)</f>
        <v>0</v>
      </c>
      <c r="BJ701" s="24" t="s">
        <v>38</v>
      </c>
      <c r="BK701" s="233">
        <f>ROUND(I701*H701,2)</f>
        <v>0</v>
      </c>
      <c r="BL701" s="24" t="s">
        <v>160</v>
      </c>
      <c r="BM701" s="24" t="s">
        <v>716</v>
      </c>
    </row>
    <row r="702" s="11" customFormat="1">
      <c r="B702" s="234"/>
      <c r="C702" s="235"/>
      <c r="D702" s="236" t="s">
        <v>162</v>
      </c>
      <c r="E702" s="237" t="s">
        <v>21</v>
      </c>
      <c r="F702" s="238" t="s">
        <v>395</v>
      </c>
      <c r="G702" s="235"/>
      <c r="H702" s="237" t="s">
        <v>21</v>
      </c>
      <c r="I702" s="239"/>
      <c r="J702" s="235"/>
      <c r="K702" s="235"/>
      <c r="L702" s="240"/>
      <c r="M702" s="241"/>
      <c r="N702" s="242"/>
      <c r="O702" s="242"/>
      <c r="P702" s="242"/>
      <c r="Q702" s="242"/>
      <c r="R702" s="242"/>
      <c r="S702" s="242"/>
      <c r="T702" s="243"/>
      <c r="AT702" s="244" t="s">
        <v>162</v>
      </c>
      <c r="AU702" s="244" t="s">
        <v>85</v>
      </c>
      <c r="AV702" s="11" t="s">
        <v>38</v>
      </c>
      <c r="AW702" s="11" t="s">
        <v>36</v>
      </c>
      <c r="AX702" s="11" t="s">
        <v>76</v>
      </c>
      <c r="AY702" s="244" t="s">
        <v>154</v>
      </c>
    </row>
    <row r="703" s="11" customFormat="1">
      <c r="B703" s="234"/>
      <c r="C703" s="235"/>
      <c r="D703" s="236" t="s">
        <v>162</v>
      </c>
      <c r="E703" s="237" t="s">
        <v>21</v>
      </c>
      <c r="F703" s="238" t="s">
        <v>717</v>
      </c>
      <c r="G703" s="235"/>
      <c r="H703" s="237" t="s">
        <v>21</v>
      </c>
      <c r="I703" s="239"/>
      <c r="J703" s="235"/>
      <c r="K703" s="235"/>
      <c r="L703" s="240"/>
      <c r="M703" s="241"/>
      <c r="N703" s="242"/>
      <c r="O703" s="242"/>
      <c r="P703" s="242"/>
      <c r="Q703" s="242"/>
      <c r="R703" s="242"/>
      <c r="S703" s="242"/>
      <c r="T703" s="243"/>
      <c r="AT703" s="244" t="s">
        <v>162</v>
      </c>
      <c r="AU703" s="244" t="s">
        <v>85</v>
      </c>
      <c r="AV703" s="11" t="s">
        <v>38</v>
      </c>
      <c r="AW703" s="11" t="s">
        <v>36</v>
      </c>
      <c r="AX703" s="11" t="s">
        <v>76</v>
      </c>
      <c r="AY703" s="244" t="s">
        <v>154</v>
      </c>
    </row>
    <row r="704" s="12" customFormat="1">
      <c r="B704" s="245"/>
      <c r="C704" s="246"/>
      <c r="D704" s="236" t="s">
        <v>162</v>
      </c>
      <c r="E704" s="247" t="s">
        <v>21</v>
      </c>
      <c r="F704" s="248" t="s">
        <v>718</v>
      </c>
      <c r="G704" s="246"/>
      <c r="H704" s="249">
        <v>101.01600000000001</v>
      </c>
      <c r="I704" s="250"/>
      <c r="J704" s="246"/>
      <c r="K704" s="246"/>
      <c r="L704" s="251"/>
      <c r="M704" s="252"/>
      <c r="N704" s="253"/>
      <c r="O704" s="253"/>
      <c r="P704" s="253"/>
      <c r="Q704" s="253"/>
      <c r="R704" s="253"/>
      <c r="S704" s="253"/>
      <c r="T704" s="254"/>
      <c r="AT704" s="255" t="s">
        <v>162</v>
      </c>
      <c r="AU704" s="255" t="s">
        <v>85</v>
      </c>
      <c r="AV704" s="12" t="s">
        <v>85</v>
      </c>
      <c r="AW704" s="12" t="s">
        <v>36</v>
      </c>
      <c r="AX704" s="12" t="s">
        <v>76</v>
      </c>
      <c r="AY704" s="255" t="s">
        <v>154</v>
      </c>
    </row>
    <row r="705" s="12" customFormat="1">
      <c r="B705" s="245"/>
      <c r="C705" s="246"/>
      <c r="D705" s="236" t="s">
        <v>162</v>
      </c>
      <c r="E705" s="247" t="s">
        <v>21</v>
      </c>
      <c r="F705" s="248" t="s">
        <v>719</v>
      </c>
      <c r="G705" s="246"/>
      <c r="H705" s="249">
        <v>131.75999999999999</v>
      </c>
      <c r="I705" s="250"/>
      <c r="J705" s="246"/>
      <c r="K705" s="246"/>
      <c r="L705" s="251"/>
      <c r="M705" s="252"/>
      <c r="N705" s="253"/>
      <c r="O705" s="253"/>
      <c r="P705" s="253"/>
      <c r="Q705" s="253"/>
      <c r="R705" s="253"/>
      <c r="S705" s="253"/>
      <c r="T705" s="254"/>
      <c r="AT705" s="255" t="s">
        <v>162</v>
      </c>
      <c r="AU705" s="255" t="s">
        <v>85</v>
      </c>
      <c r="AV705" s="12" t="s">
        <v>85</v>
      </c>
      <c r="AW705" s="12" t="s">
        <v>36</v>
      </c>
      <c r="AX705" s="12" t="s">
        <v>76</v>
      </c>
      <c r="AY705" s="255" t="s">
        <v>154</v>
      </c>
    </row>
    <row r="706" s="12" customFormat="1">
      <c r="B706" s="245"/>
      <c r="C706" s="246"/>
      <c r="D706" s="236" t="s">
        <v>162</v>
      </c>
      <c r="E706" s="247" t="s">
        <v>21</v>
      </c>
      <c r="F706" s="248" t="s">
        <v>720</v>
      </c>
      <c r="G706" s="246"/>
      <c r="H706" s="249">
        <v>62.927999999999997</v>
      </c>
      <c r="I706" s="250"/>
      <c r="J706" s="246"/>
      <c r="K706" s="246"/>
      <c r="L706" s="251"/>
      <c r="M706" s="252"/>
      <c r="N706" s="253"/>
      <c r="O706" s="253"/>
      <c r="P706" s="253"/>
      <c r="Q706" s="253"/>
      <c r="R706" s="253"/>
      <c r="S706" s="253"/>
      <c r="T706" s="254"/>
      <c r="AT706" s="255" t="s">
        <v>162</v>
      </c>
      <c r="AU706" s="255" t="s">
        <v>85</v>
      </c>
      <c r="AV706" s="12" t="s">
        <v>85</v>
      </c>
      <c r="AW706" s="12" t="s">
        <v>36</v>
      </c>
      <c r="AX706" s="12" t="s">
        <v>76</v>
      </c>
      <c r="AY706" s="255" t="s">
        <v>154</v>
      </c>
    </row>
    <row r="707" s="12" customFormat="1">
      <c r="B707" s="245"/>
      <c r="C707" s="246"/>
      <c r="D707" s="236" t="s">
        <v>162</v>
      </c>
      <c r="E707" s="247" t="s">
        <v>21</v>
      </c>
      <c r="F707" s="248" t="s">
        <v>672</v>
      </c>
      <c r="G707" s="246"/>
      <c r="H707" s="249">
        <v>9.1199999999999992</v>
      </c>
      <c r="I707" s="250"/>
      <c r="J707" s="246"/>
      <c r="K707" s="246"/>
      <c r="L707" s="251"/>
      <c r="M707" s="252"/>
      <c r="N707" s="253"/>
      <c r="O707" s="253"/>
      <c r="P707" s="253"/>
      <c r="Q707" s="253"/>
      <c r="R707" s="253"/>
      <c r="S707" s="253"/>
      <c r="T707" s="254"/>
      <c r="AT707" s="255" t="s">
        <v>162</v>
      </c>
      <c r="AU707" s="255" t="s">
        <v>85</v>
      </c>
      <c r="AV707" s="12" t="s">
        <v>85</v>
      </c>
      <c r="AW707" s="12" t="s">
        <v>36</v>
      </c>
      <c r="AX707" s="12" t="s">
        <v>76</v>
      </c>
      <c r="AY707" s="255" t="s">
        <v>154</v>
      </c>
    </row>
    <row r="708" s="12" customFormat="1">
      <c r="B708" s="245"/>
      <c r="C708" s="246"/>
      <c r="D708" s="236" t="s">
        <v>162</v>
      </c>
      <c r="E708" s="247" t="s">
        <v>21</v>
      </c>
      <c r="F708" s="248" t="s">
        <v>721</v>
      </c>
      <c r="G708" s="246"/>
      <c r="H708" s="249">
        <v>82.079999999999998</v>
      </c>
      <c r="I708" s="250"/>
      <c r="J708" s="246"/>
      <c r="K708" s="246"/>
      <c r="L708" s="251"/>
      <c r="M708" s="252"/>
      <c r="N708" s="253"/>
      <c r="O708" s="253"/>
      <c r="P708" s="253"/>
      <c r="Q708" s="253"/>
      <c r="R708" s="253"/>
      <c r="S708" s="253"/>
      <c r="T708" s="254"/>
      <c r="AT708" s="255" t="s">
        <v>162</v>
      </c>
      <c r="AU708" s="255" t="s">
        <v>85</v>
      </c>
      <c r="AV708" s="12" t="s">
        <v>85</v>
      </c>
      <c r="AW708" s="12" t="s">
        <v>36</v>
      </c>
      <c r="AX708" s="12" t="s">
        <v>76</v>
      </c>
      <c r="AY708" s="255" t="s">
        <v>154</v>
      </c>
    </row>
    <row r="709" s="12" customFormat="1">
      <c r="B709" s="245"/>
      <c r="C709" s="246"/>
      <c r="D709" s="236" t="s">
        <v>162</v>
      </c>
      <c r="E709" s="247" t="s">
        <v>21</v>
      </c>
      <c r="F709" s="248" t="s">
        <v>672</v>
      </c>
      <c r="G709" s="246"/>
      <c r="H709" s="249">
        <v>9.1199999999999992</v>
      </c>
      <c r="I709" s="250"/>
      <c r="J709" s="246"/>
      <c r="K709" s="246"/>
      <c r="L709" s="251"/>
      <c r="M709" s="252"/>
      <c r="N709" s="253"/>
      <c r="O709" s="253"/>
      <c r="P709" s="253"/>
      <c r="Q709" s="253"/>
      <c r="R709" s="253"/>
      <c r="S709" s="253"/>
      <c r="T709" s="254"/>
      <c r="AT709" s="255" t="s">
        <v>162</v>
      </c>
      <c r="AU709" s="255" t="s">
        <v>85</v>
      </c>
      <c r="AV709" s="12" t="s">
        <v>85</v>
      </c>
      <c r="AW709" s="12" t="s">
        <v>36</v>
      </c>
      <c r="AX709" s="12" t="s">
        <v>76</v>
      </c>
      <c r="AY709" s="255" t="s">
        <v>154</v>
      </c>
    </row>
    <row r="710" s="13" customFormat="1">
      <c r="B710" s="256"/>
      <c r="C710" s="257"/>
      <c r="D710" s="236" t="s">
        <v>162</v>
      </c>
      <c r="E710" s="258" t="s">
        <v>21</v>
      </c>
      <c r="F710" s="259" t="s">
        <v>674</v>
      </c>
      <c r="G710" s="257"/>
      <c r="H710" s="260">
        <v>396.024</v>
      </c>
      <c r="I710" s="261"/>
      <c r="J710" s="257"/>
      <c r="K710" s="257"/>
      <c r="L710" s="262"/>
      <c r="M710" s="263"/>
      <c r="N710" s="264"/>
      <c r="O710" s="264"/>
      <c r="P710" s="264"/>
      <c r="Q710" s="264"/>
      <c r="R710" s="264"/>
      <c r="S710" s="264"/>
      <c r="T710" s="265"/>
      <c r="AT710" s="266" t="s">
        <v>162</v>
      </c>
      <c r="AU710" s="266" t="s">
        <v>85</v>
      </c>
      <c r="AV710" s="13" t="s">
        <v>160</v>
      </c>
      <c r="AW710" s="13" t="s">
        <v>36</v>
      </c>
      <c r="AX710" s="13" t="s">
        <v>38</v>
      </c>
      <c r="AY710" s="266" t="s">
        <v>154</v>
      </c>
    </row>
    <row r="711" s="1" customFormat="1" ht="16.5" customHeight="1">
      <c r="B711" s="47"/>
      <c r="C711" s="222" t="s">
        <v>722</v>
      </c>
      <c r="D711" s="222" t="s">
        <v>156</v>
      </c>
      <c r="E711" s="223" t="s">
        <v>723</v>
      </c>
      <c r="F711" s="224" t="s">
        <v>724</v>
      </c>
      <c r="G711" s="225" t="s">
        <v>159</v>
      </c>
      <c r="H711" s="226">
        <v>39602.400000000001</v>
      </c>
      <c r="I711" s="227"/>
      <c r="J711" s="228">
        <f>ROUND(I711*H711,2)</f>
        <v>0</v>
      </c>
      <c r="K711" s="224" t="s">
        <v>21</v>
      </c>
      <c r="L711" s="73"/>
      <c r="M711" s="229" t="s">
        <v>21</v>
      </c>
      <c r="N711" s="230" t="s">
        <v>47</v>
      </c>
      <c r="O711" s="48"/>
      <c r="P711" s="231">
        <f>O711*H711</f>
        <v>0</v>
      </c>
      <c r="Q711" s="231">
        <v>0</v>
      </c>
      <c r="R711" s="231">
        <f>Q711*H711</f>
        <v>0</v>
      </c>
      <c r="S711" s="231">
        <v>0</v>
      </c>
      <c r="T711" s="232">
        <f>S711*H711</f>
        <v>0</v>
      </c>
      <c r="AR711" s="24" t="s">
        <v>160</v>
      </c>
      <c r="AT711" s="24" t="s">
        <v>156</v>
      </c>
      <c r="AU711" s="24" t="s">
        <v>85</v>
      </c>
      <c r="AY711" s="24" t="s">
        <v>154</v>
      </c>
      <c r="BE711" s="233">
        <f>IF(N711="základní",J711,0)</f>
        <v>0</v>
      </c>
      <c r="BF711" s="233">
        <f>IF(N711="snížená",J711,0)</f>
        <v>0</v>
      </c>
      <c r="BG711" s="233">
        <f>IF(N711="zákl. přenesená",J711,0)</f>
        <v>0</v>
      </c>
      <c r="BH711" s="233">
        <f>IF(N711="sníž. přenesená",J711,0)</f>
        <v>0</v>
      </c>
      <c r="BI711" s="233">
        <f>IF(N711="nulová",J711,0)</f>
        <v>0</v>
      </c>
      <c r="BJ711" s="24" t="s">
        <v>38</v>
      </c>
      <c r="BK711" s="233">
        <f>ROUND(I711*H711,2)</f>
        <v>0</v>
      </c>
      <c r="BL711" s="24" t="s">
        <v>160</v>
      </c>
      <c r="BM711" s="24" t="s">
        <v>725</v>
      </c>
    </row>
    <row r="712" s="1" customFormat="1" ht="16.5" customHeight="1">
      <c r="B712" s="47"/>
      <c r="C712" s="222" t="s">
        <v>726</v>
      </c>
      <c r="D712" s="222" t="s">
        <v>156</v>
      </c>
      <c r="E712" s="223" t="s">
        <v>727</v>
      </c>
      <c r="F712" s="224" t="s">
        <v>728</v>
      </c>
      <c r="G712" s="225" t="s">
        <v>159</v>
      </c>
      <c r="H712" s="226">
        <v>396.024</v>
      </c>
      <c r="I712" s="227"/>
      <c r="J712" s="228">
        <f>ROUND(I712*H712,2)</f>
        <v>0</v>
      </c>
      <c r="K712" s="224" t="s">
        <v>21</v>
      </c>
      <c r="L712" s="73"/>
      <c r="M712" s="229" t="s">
        <v>21</v>
      </c>
      <c r="N712" s="230" t="s">
        <v>47</v>
      </c>
      <c r="O712" s="48"/>
      <c r="P712" s="231">
        <f>O712*H712</f>
        <v>0</v>
      </c>
      <c r="Q712" s="231">
        <v>0</v>
      </c>
      <c r="R712" s="231">
        <f>Q712*H712</f>
        <v>0</v>
      </c>
      <c r="S712" s="231">
        <v>0</v>
      </c>
      <c r="T712" s="232">
        <f>S712*H712</f>
        <v>0</v>
      </c>
      <c r="AR712" s="24" t="s">
        <v>160</v>
      </c>
      <c r="AT712" s="24" t="s">
        <v>156</v>
      </c>
      <c r="AU712" s="24" t="s">
        <v>85</v>
      </c>
      <c r="AY712" s="24" t="s">
        <v>154</v>
      </c>
      <c r="BE712" s="233">
        <f>IF(N712="základní",J712,0)</f>
        <v>0</v>
      </c>
      <c r="BF712" s="233">
        <f>IF(N712="snížená",J712,0)</f>
        <v>0</v>
      </c>
      <c r="BG712" s="233">
        <f>IF(N712="zákl. přenesená",J712,0)</f>
        <v>0</v>
      </c>
      <c r="BH712" s="233">
        <f>IF(N712="sníž. přenesená",J712,0)</f>
        <v>0</v>
      </c>
      <c r="BI712" s="233">
        <f>IF(N712="nulová",J712,0)</f>
        <v>0</v>
      </c>
      <c r="BJ712" s="24" t="s">
        <v>38</v>
      </c>
      <c r="BK712" s="233">
        <f>ROUND(I712*H712,2)</f>
        <v>0</v>
      </c>
      <c r="BL712" s="24" t="s">
        <v>160</v>
      </c>
      <c r="BM712" s="24" t="s">
        <v>729</v>
      </c>
    </row>
    <row r="713" s="1" customFormat="1" ht="25.5" customHeight="1">
      <c r="B713" s="47"/>
      <c r="C713" s="222" t="s">
        <v>730</v>
      </c>
      <c r="D713" s="222" t="s">
        <v>156</v>
      </c>
      <c r="E713" s="223" t="s">
        <v>731</v>
      </c>
      <c r="F713" s="224" t="s">
        <v>732</v>
      </c>
      <c r="G713" s="225" t="s">
        <v>159</v>
      </c>
      <c r="H713" s="226">
        <v>75.224000000000004</v>
      </c>
      <c r="I713" s="227"/>
      <c r="J713" s="228">
        <f>ROUND(I713*H713,2)</f>
        <v>0</v>
      </c>
      <c r="K713" s="224" t="s">
        <v>21</v>
      </c>
      <c r="L713" s="73"/>
      <c r="M713" s="229" t="s">
        <v>21</v>
      </c>
      <c r="N713" s="230" t="s">
        <v>47</v>
      </c>
      <c r="O713" s="48"/>
      <c r="P713" s="231">
        <f>O713*H713</f>
        <v>0</v>
      </c>
      <c r="Q713" s="231">
        <v>0.00012999999999999999</v>
      </c>
      <c r="R713" s="231">
        <f>Q713*H713</f>
        <v>0.0097791199999999988</v>
      </c>
      <c r="S713" s="231">
        <v>0</v>
      </c>
      <c r="T713" s="232">
        <f>S713*H713</f>
        <v>0</v>
      </c>
      <c r="AR713" s="24" t="s">
        <v>160</v>
      </c>
      <c r="AT713" s="24" t="s">
        <v>156</v>
      </c>
      <c r="AU713" s="24" t="s">
        <v>85</v>
      </c>
      <c r="AY713" s="24" t="s">
        <v>154</v>
      </c>
      <c r="BE713" s="233">
        <f>IF(N713="základní",J713,0)</f>
        <v>0</v>
      </c>
      <c r="BF713" s="233">
        <f>IF(N713="snížená",J713,0)</f>
        <v>0</v>
      </c>
      <c r="BG713" s="233">
        <f>IF(N713="zákl. přenesená",J713,0)</f>
        <v>0</v>
      </c>
      <c r="BH713" s="233">
        <f>IF(N713="sníž. přenesená",J713,0)</f>
        <v>0</v>
      </c>
      <c r="BI713" s="233">
        <f>IF(N713="nulová",J713,0)</f>
        <v>0</v>
      </c>
      <c r="BJ713" s="24" t="s">
        <v>38</v>
      </c>
      <c r="BK713" s="233">
        <f>ROUND(I713*H713,2)</f>
        <v>0</v>
      </c>
      <c r="BL713" s="24" t="s">
        <v>160</v>
      </c>
      <c r="BM713" s="24" t="s">
        <v>733</v>
      </c>
    </row>
    <row r="714" s="11" customFormat="1">
      <c r="B714" s="234"/>
      <c r="C714" s="235"/>
      <c r="D714" s="236" t="s">
        <v>162</v>
      </c>
      <c r="E714" s="237" t="s">
        <v>21</v>
      </c>
      <c r="F714" s="238" t="s">
        <v>734</v>
      </c>
      <c r="G714" s="235"/>
      <c r="H714" s="237" t="s">
        <v>21</v>
      </c>
      <c r="I714" s="239"/>
      <c r="J714" s="235"/>
      <c r="K714" s="235"/>
      <c r="L714" s="240"/>
      <c r="M714" s="241"/>
      <c r="N714" s="242"/>
      <c r="O714" s="242"/>
      <c r="P714" s="242"/>
      <c r="Q714" s="242"/>
      <c r="R714" s="242"/>
      <c r="S714" s="242"/>
      <c r="T714" s="243"/>
      <c r="AT714" s="244" t="s">
        <v>162</v>
      </c>
      <c r="AU714" s="244" t="s">
        <v>85</v>
      </c>
      <c r="AV714" s="11" t="s">
        <v>38</v>
      </c>
      <c r="AW714" s="11" t="s">
        <v>36</v>
      </c>
      <c r="AX714" s="11" t="s">
        <v>76</v>
      </c>
      <c r="AY714" s="244" t="s">
        <v>154</v>
      </c>
    </row>
    <row r="715" s="11" customFormat="1">
      <c r="B715" s="234"/>
      <c r="C715" s="235"/>
      <c r="D715" s="236" t="s">
        <v>162</v>
      </c>
      <c r="E715" s="237" t="s">
        <v>21</v>
      </c>
      <c r="F715" s="238" t="s">
        <v>735</v>
      </c>
      <c r="G715" s="235"/>
      <c r="H715" s="237" t="s">
        <v>21</v>
      </c>
      <c r="I715" s="239"/>
      <c r="J715" s="235"/>
      <c r="K715" s="235"/>
      <c r="L715" s="240"/>
      <c r="M715" s="241"/>
      <c r="N715" s="242"/>
      <c r="O715" s="242"/>
      <c r="P715" s="242"/>
      <c r="Q715" s="242"/>
      <c r="R715" s="242"/>
      <c r="S715" s="242"/>
      <c r="T715" s="243"/>
      <c r="AT715" s="244" t="s">
        <v>162</v>
      </c>
      <c r="AU715" s="244" t="s">
        <v>85</v>
      </c>
      <c r="AV715" s="11" t="s">
        <v>38</v>
      </c>
      <c r="AW715" s="11" t="s">
        <v>36</v>
      </c>
      <c r="AX715" s="11" t="s">
        <v>76</v>
      </c>
      <c r="AY715" s="244" t="s">
        <v>154</v>
      </c>
    </row>
    <row r="716" s="11" customFormat="1">
      <c r="B716" s="234"/>
      <c r="C716" s="235"/>
      <c r="D716" s="236" t="s">
        <v>162</v>
      </c>
      <c r="E716" s="237" t="s">
        <v>21</v>
      </c>
      <c r="F716" s="238" t="s">
        <v>736</v>
      </c>
      <c r="G716" s="235"/>
      <c r="H716" s="237" t="s">
        <v>21</v>
      </c>
      <c r="I716" s="239"/>
      <c r="J716" s="235"/>
      <c r="K716" s="235"/>
      <c r="L716" s="240"/>
      <c r="M716" s="241"/>
      <c r="N716" s="242"/>
      <c r="O716" s="242"/>
      <c r="P716" s="242"/>
      <c r="Q716" s="242"/>
      <c r="R716" s="242"/>
      <c r="S716" s="242"/>
      <c r="T716" s="243"/>
      <c r="AT716" s="244" t="s">
        <v>162</v>
      </c>
      <c r="AU716" s="244" t="s">
        <v>85</v>
      </c>
      <c r="AV716" s="11" t="s">
        <v>38</v>
      </c>
      <c r="AW716" s="11" t="s">
        <v>36</v>
      </c>
      <c r="AX716" s="11" t="s">
        <v>76</v>
      </c>
      <c r="AY716" s="244" t="s">
        <v>154</v>
      </c>
    </row>
    <row r="717" s="12" customFormat="1">
      <c r="B717" s="245"/>
      <c r="C717" s="246"/>
      <c r="D717" s="236" t="s">
        <v>162</v>
      </c>
      <c r="E717" s="247" t="s">
        <v>21</v>
      </c>
      <c r="F717" s="248" t="s">
        <v>737</v>
      </c>
      <c r="G717" s="246"/>
      <c r="H717" s="249">
        <v>75.224000000000004</v>
      </c>
      <c r="I717" s="250"/>
      <c r="J717" s="246"/>
      <c r="K717" s="246"/>
      <c r="L717" s="251"/>
      <c r="M717" s="252"/>
      <c r="N717" s="253"/>
      <c r="O717" s="253"/>
      <c r="P717" s="253"/>
      <c r="Q717" s="253"/>
      <c r="R717" s="253"/>
      <c r="S717" s="253"/>
      <c r="T717" s="254"/>
      <c r="AT717" s="255" t="s">
        <v>162</v>
      </c>
      <c r="AU717" s="255" t="s">
        <v>85</v>
      </c>
      <c r="AV717" s="12" t="s">
        <v>85</v>
      </c>
      <c r="AW717" s="12" t="s">
        <v>36</v>
      </c>
      <c r="AX717" s="12" t="s">
        <v>76</v>
      </c>
      <c r="AY717" s="255" t="s">
        <v>154</v>
      </c>
    </row>
    <row r="718" s="14" customFormat="1">
      <c r="B718" s="267"/>
      <c r="C718" s="268"/>
      <c r="D718" s="236" t="s">
        <v>162</v>
      </c>
      <c r="E718" s="269" t="s">
        <v>21</v>
      </c>
      <c r="F718" s="270" t="s">
        <v>346</v>
      </c>
      <c r="G718" s="268"/>
      <c r="H718" s="271">
        <v>75.224000000000004</v>
      </c>
      <c r="I718" s="272"/>
      <c r="J718" s="268"/>
      <c r="K718" s="268"/>
      <c r="L718" s="273"/>
      <c r="M718" s="274"/>
      <c r="N718" s="275"/>
      <c r="O718" s="275"/>
      <c r="P718" s="275"/>
      <c r="Q718" s="275"/>
      <c r="R718" s="275"/>
      <c r="S718" s="275"/>
      <c r="T718" s="276"/>
      <c r="AT718" s="277" t="s">
        <v>162</v>
      </c>
      <c r="AU718" s="277" t="s">
        <v>85</v>
      </c>
      <c r="AV718" s="14" t="s">
        <v>170</v>
      </c>
      <c r="AW718" s="14" t="s">
        <v>36</v>
      </c>
      <c r="AX718" s="14" t="s">
        <v>76</v>
      </c>
      <c r="AY718" s="277" t="s">
        <v>154</v>
      </c>
    </row>
    <row r="719" s="13" customFormat="1">
      <c r="B719" s="256"/>
      <c r="C719" s="257"/>
      <c r="D719" s="236" t="s">
        <v>162</v>
      </c>
      <c r="E719" s="258" t="s">
        <v>21</v>
      </c>
      <c r="F719" s="259" t="s">
        <v>166</v>
      </c>
      <c r="G719" s="257"/>
      <c r="H719" s="260">
        <v>75.224000000000004</v>
      </c>
      <c r="I719" s="261"/>
      <c r="J719" s="257"/>
      <c r="K719" s="257"/>
      <c r="L719" s="262"/>
      <c r="M719" s="263"/>
      <c r="N719" s="264"/>
      <c r="O719" s="264"/>
      <c r="P719" s="264"/>
      <c r="Q719" s="264"/>
      <c r="R719" s="264"/>
      <c r="S719" s="264"/>
      <c r="T719" s="265"/>
      <c r="AT719" s="266" t="s">
        <v>162</v>
      </c>
      <c r="AU719" s="266" t="s">
        <v>85</v>
      </c>
      <c r="AV719" s="13" t="s">
        <v>160</v>
      </c>
      <c r="AW719" s="13" t="s">
        <v>36</v>
      </c>
      <c r="AX719" s="13" t="s">
        <v>38</v>
      </c>
      <c r="AY719" s="266" t="s">
        <v>154</v>
      </c>
    </row>
    <row r="720" s="1" customFormat="1" ht="16.5" customHeight="1">
      <c r="B720" s="47"/>
      <c r="C720" s="222" t="s">
        <v>738</v>
      </c>
      <c r="D720" s="222" t="s">
        <v>156</v>
      </c>
      <c r="E720" s="223" t="s">
        <v>739</v>
      </c>
      <c r="F720" s="224" t="s">
        <v>740</v>
      </c>
      <c r="G720" s="225" t="s">
        <v>741</v>
      </c>
      <c r="H720" s="226">
        <v>4</v>
      </c>
      <c r="I720" s="227"/>
      <c r="J720" s="228">
        <f>ROUND(I720*H720,2)</f>
        <v>0</v>
      </c>
      <c r="K720" s="224" t="s">
        <v>21</v>
      </c>
      <c r="L720" s="73"/>
      <c r="M720" s="229" t="s">
        <v>21</v>
      </c>
      <c r="N720" s="230" t="s">
        <v>47</v>
      </c>
      <c r="O720" s="48"/>
      <c r="P720" s="231">
        <f>O720*H720</f>
        <v>0</v>
      </c>
      <c r="Q720" s="231">
        <v>0</v>
      </c>
      <c r="R720" s="231">
        <f>Q720*H720</f>
        <v>0</v>
      </c>
      <c r="S720" s="231">
        <v>0</v>
      </c>
      <c r="T720" s="232">
        <f>S720*H720</f>
        <v>0</v>
      </c>
      <c r="AR720" s="24" t="s">
        <v>160</v>
      </c>
      <c r="AT720" s="24" t="s">
        <v>156</v>
      </c>
      <c r="AU720" s="24" t="s">
        <v>85</v>
      </c>
      <c r="AY720" s="24" t="s">
        <v>154</v>
      </c>
      <c r="BE720" s="233">
        <f>IF(N720="základní",J720,0)</f>
        <v>0</v>
      </c>
      <c r="BF720" s="233">
        <f>IF(N720="snížená",J720,0)</f>
        <v>0</v>
      </c>
      <c r="BG720" s="233">
        <f>IF(N720="zákl. přenesená",J720,0)</f>
        <v>0</v>
      </c>
      <c r="BH720" s="233">
        <f>IF(N720="sníž. přenesená",J720,0)</f>
        <v>0</v>
      </c>
      <c r="BI720" s="233">
        <f>IF(N720="nulová",J720,0)</f>
        <v>0</v>
      </c>
      <c r="BJ720" s="24" t="s">
        <v>38</v>
      </c>
      <c r="BK720" s="233">
        <f>ROUND(I720*H720,2)</f>
        <v>0</v>
      </c>
      <c r="BL720" s="24" t="s">
        <v>160</v>
      </c>
      <c r="BM720" s="24" t="s">
        <v>742</v>
      </c>
    </row>
    <row r="721" s="1" customFormat="1" ht="25.5" customHeight="1">
      <c r="B721" s="47"/>
      <c r="C721" s="222" t="s">
        <v>743</v>
      </c>
      <c r="D721" s="222" t="s">
        <v>156</v>
      </c>
      <c r="E721" s="223" t="s">
        <v>744</v>
      </c>
      <c r="F721" s="224" t="s">
        <v>745</v>
      </c>
      <c r="G721" s="225" t="s">
        <v>741</v>
      </c>
      <c r="H721" s="226">
        <v>400</v>
      </c>
      <c r="I721" s="227"/>
      <c r="J721" s="228">
        <f>ROUND(I721*H721,2)</f>
        <v>0</v>
      </c>
      <c r="K721" s="224" t="s">
        <v>21</v>
      </c>
      <c r="L721" s="73"/>
      <c r="M721" s="229" t="s">
        <v>21</v>
      </c>
      <c r="N721" s="230" t="s">
        <v>47</v>
      </c>
      <c r="O721" s="48"/>
      <c r="P721" s="231">
        <f>O721*H721</f>
        <v>0</v>
      </c>
      <c r="Q721" s="231">
        <v>0</v>
      </c>
      <c r="R721" s="231">
        <f>Q721*H721</f>
        <v>0</v>
      </c>
      <c r="S721" s="231">
        <v>0</v>
      </c>
      <c r="T721" s="232">
        <f>S721*H721</f>
        <v>0</v>
      </c>
      <c r="AR721" s="24" t="s">
        <v>160</v>
      </c>
      <c r="AT721" s="24" t="s">
        <v>156</v>
      </c>
      <c r="AU721" s="24" t="s">
        <v>85</v>
      </c>
      <c r="AY721" s="24" t="s">
        <v>154</v>
      </c>
      <c r="BE721" s="233">
        <f>IF(N721="základní",J721,0)</f>
        <v>0</v>
      </c>
      <c r="BF721" s="233">
        <f>IF(N721="snížená",J721,0)</f>
        <v>0</v>
      </c>
      <c r="BG721" s="233">
        <f>IF(N721="zákl. přenesená",J721,0)</f>
        <v>0</v>
      </c>
      <c r="BH721" s="233">
        <f>IF(N721="sníž. přenesená",J721,0)</f>
        <v>0</v>
      </c>
      <c r="BI721" s="233">
        <f>IF(N721="nulová",J721,0)</f>
        <v>0</v>
      </c>
      <c r="BJ721" s="24" t="s">
        <v>38</v>
      </c>
      <c r="BK721" s="233">
        <f>ROUND(I721*H721,2)</f>
        <v>0</v>
      </c>
      <c r="BL721" s="24" t="s">
        <v>160</v>
      </c>
      <c r="BM721" s="24" t="s">
        <v>746</v>
      </c>
    </row>
    <row r="722" s="1" customFormat="1" ht="16.5" customHeight="1">
      <c r="B722" s="47"/>
      <c r="C722" s="222" t="s">
        <v>747</v>
      </c>
      <c r="D722" s="222" t="s">
        <v>156</v>
      </c>
      <c r="E722" s="223" t="s">
        <v>748</v>
      </c>
      <c r="F722" s="224" t="s">
        <v>749</v>
      </c>
      <c r="G722" s="225" t="s">
        <v>741</v>
      </c>
      <c r="H722" s="226">
        <v>4</v>
      </c>
      <c r="I722" s="227"/>
      <c r="J722" s="228">
        <f>ROUND(I722*H722,2)</f>
        <v>0</v>
      </c>
      <c r="K722" s="224" t="s">
        <v>21</v>
      </c>
      <c r="L722" s="73"/>
      <c r="M722" s="229" t="s">
        <v>21</v>
      </c>
      <c r="N722" s="230" t="s">
        <v>47</v>
      </c>
      <c r="O722" s="48"/>
      <c r="P722" s="231">
        <f>O722*H722</f>
        <v>0</v>
      </c>
      <c r="Q722" s="231">
        <v>0</v>
      </c>
      <c r="R722" s="231">
        <f>Q722*H722</f>
        <v>0</v>
      </c>
      <c r="S722" s="231">
        <v>0</v>
      </c>
      <c r="T722" s="232">
        <f>S722*H722</f>
        <v>0</v>
      </c>
      <c r="AR722" s="24" t="s">
        <v>160</v>
      </c>
      <c r="AT722" s="24" t="s">
        <v>156</v>
      </c>
      <c r="AU722" s="24" t="s">
        <v>85</v>
      </c>
      <c r="AY722" s="24" t="s">
        <v>154</v>
      </c>
      <c r="BE722" s="233">
        <f>IF(N722="základní",J722,0)</f>
        <v>0</v>
      </c>
      <c r="BF722" s="233">
        <f>IF(N722="snížená",J722,0)</f>
        <v>0</v>
      </c>
      <c r="BG722" s="233">
        <f>IF(N722="zákl. přenesená",J722,0)</f>
        <v>0</v>
      </c>
      <c r="BH722" s="233">
        <f>IF(N722="sníž. přenesená",J722,0)</f>
        <v>0</v>
      </c>
      <c r="BI722" s="233">
        <f>IF(N722="nulová",J722,0)</f>
        <v>0</v>
      </c>
      <c r="BJ722" s="24" t="s">
        <v>38</v>
      </c>
      <c r="BK722" s="233">
        <f>ROUND(I722*H722,2)</f>
        <v>0</v>
      </c>
      <c r="BL722" s="24" t="s">
        <v>160</v>
      </c>
      <c r="BM722" s="24" t="s">
        <v>750</v>
      </c>
    </row>
    <row r="723" s="1" customFormat="1" ht="16.5" customHeight="1">
      <c r="B723" s="47"/>
      <c r="C723" s="222" t="s">
        <v>751</v>
      </c>
      <c r="D723" s="222" t="s">
        <v>156</v>
      </c>
      <c r="E723" s="223" t="s">
        <v>752</v>
      </c>
      <c r="F723" s="224" t="s">
        <v>753</v>
      </c>
      <c r="G723" s="225" t="s">
        <v>179</v>
      </c>
      <c r="H723" s="226">
        <v>7.5</v>
      </c>
      <c r="I723" s="227"/>
      <c r="J723" s="228">
        <f>ROUND(I723*H723,2)</f>
        <v>0</v>
      </c>
      <c r="K723" s="224" t="s">
        <v>21</v>
      </c>
      <c r="L723" s="73"/>
      <c r="M723" s="229" t="s">
        <v>21</v>
      </c>
      <c r="N723" s="230" t="s">
        <v>47</v>
      </c>
      <c r="O723" s="48"/>
      <c r="P723" s="231">
        <f>O723*H723</f>
        <v>0</v>
      </c>
      <c r="Q723" s="231">
        <v>0</v>
      </c>
      <c r="R723" s="231">
        <f>Q723*H723</f>
        <v>0</v>
      </c>
      <c r="S723" s="231">
        <v>0</v>
      </c>
      <c r="T723" s="232">
        <f>S723*H723</f>
        <v>0</v>
      </c>
      <c r="AR723" s="24" t="s">
        <v>160</v>
      </c>
      <c r="AT723" s="24" t="s">
        <v>156</v>
      </c>
      <c r="AU723" s="24" t="s">
        <v>85</v>
      </c>
      <c r="AY723" s="24" t="s">
        <v>154</v>
      </c>
      <c r="BE723" s="233">
        <f>IF(N723="základní",J723,0)</f>
        <v>0</v>
      </c>
      <c r="BF723" s="233">
        <f>IF(N723="snížená",J723,0)</f>
        <v>0</v>
      </c>
      <c r="BG723" s="233">
        <f>IF(N723="zákl. přenesená",J723,0)</f>
        <v>0</v>
      </c>
      <c r="BH723" s="233">
        <f>IF(N723="sníž. přenesená",J723,0)</f>
        <v>0</v>
      </c>
      <c r="BI723" s="233">
        <f>IF(N723="nulová",J723,0)</f>
        <v>0</v>
      </c>
      <c r="BJ723" s="24" t="s">
        <v>38</v>
      </c>
      <c r="BK723" s="233">
        <f>ROUND(I723*H723,2)</f>
        <v>0</v>
      </c>
      <c r="BL723" s="24" t="s">
        <v>160</v>
      </c>
      <c r="BM723" s="24" t="s">
        <v>754</v>
      </c>
    </row>
    <row r="724" s="11" customFormat="1">
      <c r="B724" s="234"/>
      <c r="C724" s="235"/>
      <c r="D724" s="236" t="s">
        <v>162</v>
      </c>
      <c r="E724" s="237" t="s">
        <v>21</v>
      </c>
      <c r="F724" s="238" t="s">
        <v>395</v>
      </c>
      <c r="G724" s="235"/>
      <c r="H724" s="237" t="s">
        <v>21</v>
      </c>
      <c r="I724" s="239"/>
      <c r="J724" s="235"/>
      <c r="K724" s="235"/>
      <c r="L724" s="240"/>
      <c r="M724" s="241"/>
      <c r="N724" s="242"/>
      <c r="O724" s="242"/>
      <c r="P724" s="242"/>
      <c r="Q724" s="242"/>
      <c r="R724" s="242"/>
      <c r="S724" s="242"/>
      <c r="T724" s="243"/>
      <c r="AT724" s="244" t="s">
        <v>162</v>
      </c>
      <c r="AU724" s="244" t="s">
        <v>85</v>
      </c>
      <c r="AV724" s="11" t="s">
        <v>38</v>
      </c>
      <c r="AW724" s="11" t="s">
        <v>36</v>
      </c>
      <c r="AX724" s="11" t="s">
        <v>76</v>
      </c>
      <c r="AY724" s="244" t="s">
        <v>154</v>
      </c>
    </row>
    <row r="725" s="11" customFormat="1">
      <c r="B725" s="234"/>
      <c r="C725" s="235"/>
      <c r="D725" s="236" t="s">
        <v>162</v>
      </c>
      <c r="E725" s="237" t="s">
        <v>21</v>
      </c>
      <c r="F725" s="238" t="s">
        <v>755</v>
      </c>
      <c r="G725" s="235"/>
      <c r="H725" s="237" t="s">
        <v>21</v>
      </c>
      <c r="I725" s="239"/>
      <c r="J725" s="235"/>
      <c r="K725" s="235"/>
      <c r="L725" s="240"/>
      <c r="M725" s="241"/>
      <c r="N725" s="242"/>
      <c r="O725" s="242"/>
      <c r="P725" s="242"/>
      <c r="Q725" s="242"/>
      <c r="R725" s="242"/>
      <c r="S725" s="242"/>
      <c r="T725" s="243"/>
      <c r="AT725" s="244" t="s">
        <v>162</v>
      </c>
      <c r="AU725" s="244" t="s">
        <v>85</v>
      </c>
      <c r="AV725" s="11" t="s">
        <v>38</v>
      </c>
      <c r="AW725" s="11" t="s">
        <v>36</v>
      </c>
      <c r="AX725" s="11" t="s">
        <v>76</v>
      </c>
      <c r="AY725" s="244" t="s">
        <v>154</v>
      </c>
    </row>
    <row r="726" s="12" customFormat="1">
      <c r="B726" s="245"/>
      <c r="C726" s="246"/>
      <c r="D726" s="236" t="s">
        <v>162</v>
      </c>
      <c r="E726" s="247" t="s">
        <v>21</v>
      </c>
      <c r="F726" s="248" t="s">
        <v>756</v>
      </c>
      <c r="G726" s="246"/>
      <c r="H726" s="249">
        <v>3</v>
      </c>
      <c r="I726" s="250"/>
      <c r="J726" s="246"/>
      <c r="K726" s="246"/>
      <c r="L726" s="251"/>
      <c r="M726" s="252"/>
      <c r="N726" s="253"/>
      <c r="O726" s="253"/>
      <c r="P726" s="253"/>
      <c r="Q726" s="253"/>
      <c r="R726" s="253"/>
      <c r="S726" s="253"/>
      <c r="T726" s="254"/>
      <c r="AT726" s="255" t="s">
        <v>162</v>
      </c>
      <c r="AU726" s="255" t="s">
        <v>85</v>
      </c>
      <c r="AV726" s="12" t="s">
        <v>85</v>
      </c>
      <c r="AW726" s="12" t="s">
        <v>36</v>
      </c>
      <c r="AX726" s="12" t="s">
        <v>76</v>
      </c>
      <c r="AY726" s="255" t="s">
        <v>154</v>
      </c>
    </row>
    <row r="727" s="14" customFormat="1">
      <c r="B727" s="267"/>
      <c r="C727" s="268"/>
      <c r="D727" s="236" t="s">
        <v>162</v>
      </c>
      <c r="E727" s="269" t="s">
        <v>21</v>
      </c>
      <c r="F727" s="270" t="s">
        <v>188</v>
      </c>
      <c r="G727" s="268"/>
      <c r="H727" s="271">
        <v>3</v>
      </c>
      <c r="I727" s="272"/>
      <c r="J727" s="268"/>
      <c r="K727" s="268"/>
      <c r="L727" s="273"/>
      <c r="M727" s="274"/>
      <c r="N727" s="275"/>
      <c r="O727" s="275"/>
      <c r="P727" s="275"/>
      <c r="Q727" s="275"/>
      <c r="R727" s="275"/>
      <c r="S727" s="275"/>
      <c r="T727" s="276"/>
      <c r="AT727" s="277" t="s">
        <v>162</v>
      </c>
      <c r="AU727" s="277" t="s">
        <v>85</v>
      </c>
      <c r="AV727" s="14" t="s">
        <v>170</v>
      </c>
      <c r="AW727" s="14" t="s">
        <v>36</v>
      </c>
      <c r="AX727" s="14" t="s">
        <v>76</v>
      </c>
      <c r="AY727" s="277" t="s">
        <v>154</v>
      </c>
    </row>
    <row r="728" s="12" customFormat="1">
      <c r="B728" s="245"/>
      <c r="C728" s="246"/>
      <c r="D728" s="236" t="s">
        <v>162</v>
      </c>
      <c r="E728" s="247" t="s">
        <v>21</v>
      </c>
      <c r="F728" s="248" t="s">
        <v>757</v>
      </c>
      <c r="G728" s="246"/>
      <c r="H728" s="249">
        <v>4.5</v>
      </c>
      <c r="I728" s="250"/>
      <c r="J728" s="246"/>
      <c r="K728" s="246"/>
      <c r="L728" s="251"/>
      <c r="M728" s="252"/>
      <c r="N728" s="253"/>
      <c r="O728" s="253"/>
      <c r="P728" s="253"/>
      <c r="Q728" s="253"/>
      <c r="R728" s="253"/>
      <c r="S728" s="253"/>
      <c r="T728" s="254"/>
      <c r="AT728" s="255" t="s">
        <v>162</v>
      </c>
      <c r="AU728" s="255" t="s">
        <v>85</v>
      </c>
      <c r="AV728" s="12" t="s">
        <v>85</v>
      </c>
      <c r="AW728" s="12" t="s">
        <v>36</v>
      </c>
      <c r="AX728" s="12" t="s">
        <v>76</v>
      </c>
      <c r="AY728" s="255" t="s">
        <v>154</v>
      </c>
    </row>
    <row r="729" s="14" customFormat="1">
      <c r="B729" s="267"/>
      <c r="C729" s="268"/>
      <c r="D729" s="236" t="s">
        <v>162</v>
      </c>
      <c r="E729" s="269" t="s">
        <v>21</v>
      </c>
      <c r="F729" s="270" t="s">
        <v>192</v>
      </c>
      <c r="G729" s="268"/>
      <c r="H729" s="271">
        <v>4.5</v>
      </c>
      <c r="I729" s="272"/>
      <c r="J729" s="268"/>
      <c r="K729" s="268"/>
      <c r="L729" s="273"/>
      <c r="M729" s="274"/>
      <c r="N729" s="275"/>
      <c r="O729" s="275"/>
      <c r="P729" s="275"/>
      <c r="Q729" s="275"/>
      <c r="R729" s="275"/>
      <c r="S729" s="275"/>
      <c r="T729" s="276"/>
      <c r="AT729" s="277" t="s">
        <v>162</v>
      </c>
      <c r="AU729" s="277" t="s">
        <v>85</v>
      </c>
      <c r="AV729" s="14" t="s">
        <v>170</v>
      </c>
      <c r="AW729" s="14" t="s">
        <v>36</v>
      </c>
      <c r="AX729" s="14" t="s">
        <v>76</v>
      </c>
      <c r="AY729" s="277" t="s">
        <v>154</v>
      </c>
    </row>
    <row r="730" s="13" customFormat="1">
      <c r="B730" s="256"/>
      <c r="C730" s="257"/>
      <c r="D730" s="236" t="s">
        <v>162</v>
      </c>
      <c r="E730" s="258" t="s">
        <v>21</v>
      </c>
      <c r="F730" s="259" t="s">
        <v>166</v>
      </c>
      <c r="G730" s="257"/>
      <c r="H730" s="260">
        <v>7.5</v>
      </c>
      <c r="I730" s="261"/>
      <c r="J730" s="257"/>
      <c r="K730" s="257"/>
      <c r="L730" s="262"/>
      <c r="M730" s="263"/>
      <c r="N730" s="264"/>
      <c r="O730" s="264"/>
      <c r="P730" s="264"/>
      <c r="Q730" s="264"/>
      <c r="R730" s="264"/>
      <c r="S730" s="264"/>
      <c r="T730" s="265"/>
      <c r="AT730" s="266" t="s">
        <v>162</v>
      </c>
      <c r="AU730" s="266" t="s">
        <v>85</v>
      </c>
      <c r="AV730" s="13" t="s">
        <v>160</v>
      </c>
      <c r="AW730" s="13" t="s">
        <v>36</v>
      </c>
      <c r="AX730" s="13" t="s">
        <v>38</v>
      </c>
      <c r="AY730" s="266" t="s">
        <v>154</v>
      </c>
    </row>
    <row r="731" s="1" customFormat="1" ht="25.5" customHeight="1">
      <c r="B731" s="47"/>
      <c r="C731" s="222" t="s">
        <v>758</v>
      </c>
      <c r="D731" s="222" t="s">
        <v>156</v>
      </c>
      <c r="E731" s="223" t="s">
        <v>759</v>
      </c>
      <c r="F731" s="224" t="s">
        <v>760</v>
      </c>
      <c r="G731" s="225" t="s">
        <v>179</v>
      </c>
      <c r="H731" s="226">
        <v>750</v>
      </c>
      <c r="I731" s="227"/>
      <c r="J731" s="228">
        <f>ROUND(I731*H731,2)</f>
        <v>0</v>
      </c>
      <c r="K731" s="224" t="s">
        <v>21</v>
      </c>
      <c r="L731" s="73"/>
      <c r="M731" s="229" t="s">
        <v>21</v>
      </c>
      <c r="N731" s="230" t="s">
        <v>47</v>
      </c>
      <c r="O731" s="48"/>
      <c r="P731" s="231">
        <f>O731*H731</f>
        <v>0</v>
      </c>
      <c r="Q731" s="231">
        <v>0</v>
      </c>
      <c r="R731" s="231">
        <f>Q731*H731</f>
        <v>0</v>
      </c>
      <c r="S731" s="231">
        <v>0</v>
      </c>
      <c r="T731" s="232">
        <f>S731*H731</f>
        <v>0</v>
      </c>
      <c r="AR731" s="24" t="s">
        <v>160</v>
      </c>
      <c r="AT731" s="24" t="s">
        <v>156</v>
      </c>
      <c r="AU731" s="24" t="s">
        <v>85</v>
      </c>
      <c r="AY731" s="24" t="s">
        <v>154</v>
      </c>
      <c r="BE731" s="233">
        <f>IF(N731="základní",J731,0)</f>
        <v>0</v>
      </c>
      <c r="BF731" s="233">
        <f>IF(N731="snížená",J731,0)</f>
        <v>0</v>
      </c>
      <c r="BG731" s="233">
        <f>IF(N731="zákl. přenesená",J731,0)</f>
        <v>0</v>
      </c>
      <c r="BH731" s="233">
        <f>IF(N731="sníž. přenesená",J731,0)</f>
        <v>0</v>
      </c>
      <c r="BI731" s="233">
        <f>IF(N731="nulová",J731,0)</f>
        <v>0</v>
      </c>
      <c r="BJ731" s="24" t="s">
        <v>38</v>
      </c>
      <c r="BK731" s="233">
        <f>ROUND(I731*H731,2)</f>
        <v>0</v>
      </c>
      <c r="BL731" s="24" t="s">
        <v>160</v>
      </c>
      <c r="BM731" s="24" t="s">
        <v>761</v>
      </c>
    </row>
    <row r="732" s="1" customFormat="1" ht="16.5" customHeight="1">
      <c r="B732" s="47"/>
      <c r="C732" s="222" t="s">
        <v>762</v>
      </c>
      <c r="D732" s="222" t="s">
        <v>156</v>
      </c>
      <c r="E732" s="223" t="s">
        <v>763</v>
      </c>
      <c r="F732" s="224" t="s">
        <v>764</v>
      </c>
      <c r="G732" s="225" t="s">
        <v>179</v>
      </c>
      <c r="H732" s="226">
        <v>7.5</v>
      </c>
      <c r="I732" s="227"/>
      <c r="J732" s="228">
        <f>ROUND(I732*H732,2)</f>
        <v>0</v>
      </c>
      <c r="K732" s="224" t="s">
        <v>21</v>
      </c>
      <c r="L732" s="73"/>
      <c r="M732" s="229" t="s">
        <v>21</v>
      </c>
      <c r="N732" s="230" t="s">
        <v>47</v>
      </c>
      <c r="O732" s="48"/>
      <c r="P732" s="231">
        <f>O732*H732</f>
        <v>0</v>
      </c>
      <c r="Q732" s="231">
        <v>0</v>
      </c>
      <c r="R732" s="231">
        <f>Q732*H732</f>
        <v>0</v>
      </c>
      <c r="S732" s="231">
        <v>0</v>
      </c>
      <c r="T732" s="232">
        <f>S732*H732</f>
        <v>0</v>
      </c>
      <c r="AR732" s="24" t="s">
        <v>160</v>
      </c>
      <c r="AT732" s="24" t="s">
        <v>156</v>
      </c>
      <c r="AU732" s="24" t="s">
        <v>85</v>
      </c>
      <c r="AY732" s="24" t="s">
        <v>154</v>
      </c>
      <c r="BE732" s="233">
        <f>IF(N732="základní",J732,0)</f>
        <v>0</v>
      </c>
      <c r="BF732" s="233">
        <f>IF(N732="snížená",J732,0)</f>
        <v>0</v>
      </c>
      <c r="BG732" s="233">
        <f>IF(N732="zákl. přenesená",J732,0)</f>
        <v>0</v>
      </c>
      <c r="BH732" s="233">
        <f>IF(N732="sníž. přenesená",J732,0)</f>
        <v>0</v>
      </c>
      <c r="BI732" s="233">
        <f>IF(N732="nulová",J732,0)</f>
        <v>0</v>
      </c>
      <c r="BJ732" s="24" t="s">
        <v>38</v>
      </c>
      <c r="BK732" s="233">
        <f>ROUND(I732*H732,2)</f>
        <v>0</v>
      </c>
      <c r="BL732" s="24" t="s">
        <v>160</v>
      </c>
      <c r="BM732" s="24" t="s">
        <v>765</v>
      </c>
    </row>
    <row r="733" s="1" customFormat="1" ht="16.5" customHeight="1">
      <c r="B733" s="47"/>
      <c r="C733" s="222" t="s">
        <v>766</v>
      </c>
      <c r="D733" s="222" t="s">
        <v>156</v>
      </c>
      <c r="E733" s="223" t="s">
        <v>767</v>
      </c>
      <c r="F733" s="224" t="s">
        <v>768</v>
      </c>
      <c r="G733" s="225" t="s">
        <v>159</v>
      </c>
      <c r="H733" s="226">
        <v>114.39700000000001</v>
      </c>
      <c r="I733" s="227"/>
      <c r="J733" s="228">
        <f>ROUND(I733*H733,2)</f>
        <v>0</v>
      </c>
      <c r="K733" s="224" t="s">
        <v>21</v>
      </c>
      <c r="L733" s="73"/>
      <c r="M733" s="229" t="s">
        <v>21</v>
      </c>
      <c r="N733" s="230" t="s">
        <v>47</v>
      </c>
      <c r="O733" s="48"/>
      <c r="P733" s="231">
        <f>O733*H733</f>
        <v>0</v>
      </c>
      <c r="Q733" s="231">
        <v>0</v>
      </c>
      <c r="R733" s="231">
        <f>Q733*H733</f>
        <v>0</v>
      </c>
      <c r="S733" s="231">
        <v>0</v>
      </c>
      <c r="T733" s="232">
        <f>S733*H733</f>
        <v>0</v>
      </c>
      <c r="AR733" s="24" t="s">
        <v>160</v>
      </c>
      <c r="AT733" s="24" t="s">
        <v>156</v>
      </c>
      <c r="AU733" s="24" t="s">
        <v>85</v>
      </c>
      <c r="AY733" s="24" t="s">
        <v>154</v>
      </c>
      <c r="BE733" s="233">
        <f>IF(N733="základní",J733,0)</f>
        <v>0</v>
      </c>
      <c r="BF733" s="233">
        <f>IF(N733="snížená",J733,0)</f>
        <v>0</v>
      </c>
      <c r="BG733" s="233">
        <f>IF(N733="zákl. přenesená",J733,0)</f>
        <v>0</v>
      </c>
      <c r="BH733" s="233">
        <f>IF(N733="sníž. přenesená",J733,0)</f>
        <v>0</v>
      </c>
      <c r="BI733" s="233">
        <f>IF(N733="nulová",J733,0)</f>
        <v>0</v>
      </c>
      <c r="BJ733" s="24" t="s">
        <v>38</v>
      </c>
      <c r="BK733" s="233">
        <f>ROUND(I733*H733,2)</f>
        <v>0</v>
      </c>
      <c r="BL733" s="24" t="s">
        <v>160</v>
      </c>
      <c r="BM733" s="24" t="s">
        <v>769</v>
      </c>
    </row>
    <row r="734" s="11" customFormat="1">
      <c r="B734" s="234"/>
      <c r="C734" s="235"/>
      <c r="D734" s="236" t="s">
        <v>162</v>
      </c>
      <c r="E734" s="237" t="s">
        <v>21</v>
      </c>
      <c r="F734" s="238" t="s">
        <v>340</v>
      </c>
      <c r="G734" s="235"/>
      <c r="H734" s="237" t="s">
        <v>21</v>
      </c>
      <c r="I734" s="239"/>
      <c r="J734" s="235"/>
      <c r="K734" s="235"/>
      <c r="L734" s="240"/>
      <c r="M734" s="241"/>
      <c r="N734" s="242"/>
      <c r="O734" s="242"/>
      <c r="P734" s="242"/>
      <c r="Q734" s="242"/>
      <c r="R734" s="242"/>
      <c r="S734" s="242"/>
      <c r="T734" s="243"/>
      <c r="AT734" s="244" t="s">
        <v>162</v>
      </c>
      <c r="AU734" s="244" t="s">
        <v>85</v>
      </c>
      <c r="AV734" s="11" t="s">
        <v>38</v>
      </c>
      <c r="AW734" s="11" t="s">
        <v>36</v>
      </c>
      <c r="AX734" s="11" t="s">
        <v>76</v>
      </c>
      <c r="AY734" s="244" t="s">
        <v>154</v>
      </c>
    </row>
    <row r="735" s="11" customFormat="1">
      <c r="B735" s="234"/>
      <c r="C735" s="235"/>
      <c r="D735" s="236" t="s">
        <v>162</v>
      </c>
      <c r="E735" s="237" t="s">
        <v>21</v>
      </c>
      <c r="F735" s="238" t="s">
        <v>770</v>
      </c>
      <c r="G735" s="235"/>
      <c r="H735" s="237" t="s">
        <v>21</v>
      </c>
      <c r="I735" s="239"/>
      <c r="J735" s="235"/>
      <c r="K735" s="235"/>
      <c r="L735" s="240"/>
      <c r="M735" s="241"/>
      <c r="N735" s="242"/>
      <c r="O735" s="242"/>
      <c r="P735" s="242"/>
      <c r="Q735" s="242"/>
      <c r="R735" s="242"/>
      <c r="S735" s="242"/>
      <c r="T735" s="243"/>
      <c r="AT735" s="244" t="s">
        <v>162</v>
      </c>
      <c r="AU735" s="244" t="s">
        <v>85</v>
      </c>
      <c r="AV735" s="11" t="s">
        <v>38</v>
      </c>
      <c r="AW735" s="11" t="s">
        <v>36</v>
      </c>
      <c r="AX735" s="11" t="s">
        <v>76</v>
      </c>
      <c r="AY735" s="244" t="s">
        <v>154</v>
      </c>
    </row>
    <row r="736" s="12" customFormat="1">
      <c r="B736" s="245"/>
      <c r="C736" s="246"/>
      <c r="D736" s="236" t="s">
        <v>162</v>
      </c>
      <c r="E736" s="247" t="s">
        <v>21</v>
      </c>
      <c r="F736" s="248" t="s">
        <v>771</v>
      </c>
      <c r="G736" s="246"/>
      <c r="H736" s="249">
        <v>66.816000000000002</v>
      </c>
      <c r="I736" s="250"/>
      <c r="J736" s="246"/>
      <c r="K736" s="246"/>
      <c r="L736" s="251"/>
      <c r="M736" s="252"/>
      <c r="N736" s="253"/>
      <c r="O736" s="253"/>
      <c r="P736" s="253"/>
      <c r="Q736" s="253"/>
      <c r="R736" s="253"/>
      <c r="S736" s="253"/>
      <c r="T736" s="254"/>
      <c r="AT736" s="255" t="s">
        <v>162</v>
      </c>
      <c r="AU736" s="255" t="s">
        <v>85</v>
      </c>
      <c r="AV736" s="12" t="s">
        <v>85</v>
      </c>
      <c r="AW736" s="12" t="s">
        <v>36</v>
      </c>
      <c r="AX736" s="12" t="s">
        <v>76</v>
      </c>
      <c r="AY736" s="255" t="s">
        <v>154</v>
      </c>
    </row>
    <row r="737" s="12" customFormat="1">
      <c r="B737" s="245"/>
      <c r="C737" s="246"/>
      <c r="D737" s="236" t="s">
        <v>162</v>
      </c>
      <c r="E737" s="247" t="s">
        <v>21</v>
      </c>
      <c r="F737" s="248" t="s">
        <v>772</v>
      </c>
      <c r="G737" s="246"/>
      <c r="H737" s="249">
        <v>4.6139999999999999</v>
      </c>
      <c r="I737" s="250"/>
      <c r="J737" s="246"/>
      <c r="K737" s="246"/>
      <c r="L737" s="251"/>
      <c r="M737" s="252"/>
      <c r="N737" s="253"/>
      <c r="O737" s="253"/>
      <c r="P737" s="253"/>
      <c r="Q737" s="253"/>
      <c r="R737" s="253"/>
      <c r="S737" s="253"/>
      <c r="T737" s="254"/>
      <c r="AT737" s="255" t="s">
        <v>162</v>
      </c>
      <c r="AU737" s="255" t="s">
        <v>85</v>
      </c>
      <c r="AV737" s="12" t="s">
        <v>85</v>
      </c>
      <c r="AW737" s="12" t="s">
        <v>36</v>
      </c>
      <c r="AX737" s="12" t="s">
        <v>76</v>
      </c>
      <c r="AY737" s="255" t="s">
        <v>154</v>
      </c>
    </row>
    <row r="738" s="12" customFormat="1">
      <c r="B738" s="245"/>
      <c r="C738" s="246"/>
      <c r="D738" s="236" t="s">
        <v>162</v>
      </c>
      <c r="E738" s="247" t="s">
        <v>21</v>
      </c>
      <c r="F738" s="248" t="s">
        <v>773</v>
      </c>
      <c r="G738" s="246"/>
      <c r="H738" s="249">
        <v>7.5709999999999997</v>
      </c>
      <c r="I738" s="250"/>
      <c r="J738" s="246"/>
      <c r="K738" s="246"/>
      <c r="L738" s="251"/>
      <c r="M738" s="252"/>
      <c r="N738" s="253"/>
      <c r="O738" s="253"/>
      <c r="P738" s="253"/>
      <c r="Q738" s="253"/>
      <c r="R738" s="253"/>
      <c r="S738" s="253"/>
      <c r="T738" s="254"/>
      <c r="AT738" s="255" t="s">
        <v>162</v>
      </c>
      <c r="AU738" s="255" t="s">
        <v>85</v>
      </c>
      <c r="AV738" s="12" t="s">
        <v>85</v>
      </c>
      <c r="AW738" s="12" t="s">
        <v>36</v>
      </c>
      <c r="AX738" s="12" t="s">
        <v>76</v>
      </c>
      <c r="AY738" s="255" t="s">
        <v>154</v>
      </c>
    </row>
    <row r="739" s="12" customFormat="1">
      <c r="B739" s="245"/>
      <c r="C739" s="246"/>
      <c r="D739" s="236" t="s">
        <v>162</v>
      </c>
      <c r="E739" s="247" t="s">
        <v>21</v>
      </c>
      <c r="F739" s="248" t="s">
        <v>774</v>
      </c>
      <c r="G739" s="246"/>
      <c r="H739" s="249">
        <v>15.142</v>
      </c>
      <c r="I739" s="250"/>
      <c r="J739" s="246"/>
      <c r="K739" s="246"/>
      <c r="L739" s="251"/>
      <c r="M739" s="252"/>
      <c r="N739" s="253"/>
      <c r="O739" s="253"/>
      <c r="P739" s="253"/>
      <c r="Q739" s="253"/>
      <c r="R739" s="253"/>
      <c r="S739" s="253"/>
      <c r="T739" s="254"/>
      <c r="AT739" s="255" t="s">
        <v>162</v>
      </c>
      <c r="AU739" s="255" t="s">
        <v>85</v>
      </c>
      <c r="AV739" s="12" t="s">
        <v>85</v>
      </c>
      <c r="AW739" s="12" t="s">
        <v>36</v>
      </c>
      <c r="AX739" s="12" t="s">
        <v>76</v>
      </c>
      <c r="AY739" s="255" t="s">
        <v>154</v>
      </c>
    </row>
    <row r="740" s="12" customFormat="1">
      <c r="B740" s="245"/>
      <c r="C740" s="246"/>
      <c r="D740" s="236" t="s">
        <v>162</v>
      </c>
      <c r="E740" s="247" t="s">
        <v>21</v>
      </c>
      <c r="F740" s="248" t="s">
        <v>775</v>
      </c>
      <c r="G740" s="246"/>
      <c r="H740" s="249">
        <v>4.9500000000000002</v>
      </c>
      <c r="I740" s="250"/>
      <c r="J740" s="246"/>
      <c r="K740" s="246"/>
      <c r="L740" s="251"/>
      <c r="M740" s="252"/>
      <c r="N740" s="253"/>
      <c r="O740" s="253"/>
      <c r="P740" s="253"/>
      <c r="Q740" s="253"/>
      <c r="R740" s="253"/>
      <c r="S740" s="253"/>
      <c r="T740" s="254"/>
      <c r="AT740" s="255" t="s">
        <v>162</v>
      </c>
      <c r="AU740" s="255" t="s">
        <v>85</v>
      </c>
      <c r="AV740" s="12" t="s">
        <v>85</v>
      </c>
      <c r="AW740" s="12" t="s">
        <v>36</v>
      </c>
      <c r="AX740" s="12" t="s">
        <v>76</v>
      </c>
      <c r="AY740" s="255" t="s">
        <v>154</v>
      </c>
    </row>
    <row r="741" s="12" customFormat="1">
      <c r="B741" s="245"/>
      <c r="C741" s="246"/>
      <c r="D741" s="236" t="s">
        <v>162</v>
      </c>
      <c r="E741" s="247" t="s">
        <v>21</v>
      </c>
      <c r="F741" s="248" t="s">
        <v>776</v>
      </c>
      <c r="G741" s="246"/>
      <c r="H741" s="249">
        <v>2.2440000000000002</v>
      </c>
      <c r="I741" s="250"/>
      <c r="J741" s="246"/>
      <c r="K741" s="246"/>
      <c r="L741" s="251"/>
      <c r="M741" s="252"/>
      <c r="N741" s="253"/>
      <c r="O741" s="253"/>
      <c r="P741" s="253"/>
      <c r="Q741" s="253"/>
      <c r="R741" s="253"/>
      <c r="S741" s="253"/>
      <c r="T741" s="254"/>
      <c r="AT741" s="255" t="s">
        <v>162</v>
      </c>
      <c r="AU741" s="255" t="s">
        <v>85</v>
      </c>
      <c r="AV741" s="12" t="s">
        <v>85</v>
      </c>
      <c r="AW741" s="12" t="s">
        <v>36</v>
      </c>
      <c r="AX741" s="12" t="s">
        <v>76</v>
      </c>
      <c r="AY741" s="255" t="s">
        <v>154</v>
      </c>
    </row>
    <row r="742" s="12" customFormat="1">
      <c r="B742" s="245"/>
      <c r="C742" s="246"/>
      <c r="D742" s="236" t="s">
        <v>162</v>
      </c>
      <c r="E742" s="247" t="s">
        <v>21</v>
      </c>
      <c r="F742" s="248" t="s">
        <v>777</v>
      </c>
      <c r="G742" s="246"/>
      <c r="H742" s="249">
        <v>8.1999999999999993</v>
      </c>
      <c r="I742" s="250"/>
      <c r="J742" s="246"/>
      <c r="K742" s="246"/>
      <c r="L742" s="251"/>
      <c r="M742" s="252"/>
      <c r="N742" s="253"/>
      <c r="O742" s="253"/>
      <c r="P742" s="253"/>
      <c r="Q742" s="253"/>
      <c r="R742" s="253"/>
      <c r="S742" s="253"/>
      <c r="T742" s="254"/>
      <c r="AT742" s="255" t="s">
        <v>162</v>
      </c>
      <c r="AU742" s="255" t="s">
        <v>85</v>
      </c>
      <c r="AV742" s="12" t="s">
        <v>85</v>
      </c>
      <c r="AW742" s="12" t="s">
        <v>36</v>
      </c>
      <c r="AX742" s="12" t="s">
        <v>76</v>
      </c>
      <c r="AY742" s="255" t="s">
        <v>154</v>
      </c>
    </row>
    <row r="743" s="12" customFormat="1">
      <c r="B743" s="245"/>
      <c r="C743" s="246"/>
      <c r="D743" s="236" t="s">
        <v>162</v>
      </c>
      <c r="E743" s="247" t="s">
        <v>21</v>
      </c>
      <c r="F743" s="248" t="s">
        <v>778</v>
      </c>
      <c r="G743" s="246"/>
      <c r="H743" s="249">
        <v>4.8600000000000003</v>
      </c>
      <c r="I743" s="250"/>
      <c r="J743" s="246"/>
      <c r="K743" s="246"/>
      <c r="L743" s="251"/>
      <c r="M743" s="252"/>
      <c r="N743" s="253"/>
      <c r="O743" s="253"/>
      <c r="P743" s="253"/>
      <c r="Q743" s="253"/>
      <c r="R743" s="253"/>
      <c r="S743" s="253"/>
      <c r="T743" s="254"/>
      <c r="AT743" s="255" t="s">
        <v>162</v>
      </c>
      <c r="AU743" s="255" t="s">
        <v>85</v>
      </c>
      <c r="AV743" s="12" t="s">
        <v>85</v>
      </c>
      <c r="AW743" s="12" t="s">
        <v>36</v>
      </c>
      <c r="AX743" s="12" t="s">
        <v>76</v>
      </c>
      <c r="AY743" s="255" t="s">
        <v>154</v>
      </c>
    </row>
    <row r="744" s="13" customFormat="1">
      <c r="B744" s="256"/>
      <c r="C744" s="257"/>
      <c r="D744" s="236" t="s">
        <v>162</v>
      </c>
      <c r="E744" s="258" t="s">
        <v>21</v>
      </c>
      <c r="F744" s="259" t="s">
        <v>166</v>
      </c>
      <c r="G744" s="257"/>
      <c r="H744" s="260">
        <v>114.39700000000001</v>
      </c>
      <c r="I744" s="261"/>
      <c r="J744" s="257"/>
      <c r="K744" s="257"/>
      <c r="L744" s="262"/>
      <c r="M744" s="263"/>
      <c r="N744" s="264"/>
      <c r="O744" s="264"/>
      <c r="P744" s="264"/>
      <c r="Q744" s="264"/>
      <c r="R744" s="264"/>
      <c r="S744" s="264"/>
      <c r="T744" s="265"/>
      <c r="AT744" s="266" t="s">
        <v>162</v>
      </c>
      <c r="AU744" s="266" t="s">
        <v>85</v>
      </c>
      <c r="AV744" s="13" t="s">
        <v>160</v>
      </c>
      <c r="AW744" s="13" t="s">
        <v>36</v>
      </c>
      <c r="AX744" s="13" t="s">
        <v>38</v>
      </c>
      <c r="AY744" s="266" t="s">
        <v>154</v>
      </c>
    </row>
    <row r="745" s="1" customFormat="1" ht="25.5" customHeight="1">
      <c r="B745" s="47"/>
      <c r="C745" s="222" t="s">
        <v>779</v>
      </c>
      <c r="D745" s="222" t="s">
        <v>156</v>
      </c>
      <c r="E745" s="223" t="s">
        <v>780</v>
      </c>
      <c r="F745" s="224" t="s">
        <v>781</v>
      </c>
      <c r="G745" s="225" t="s">
        <v>269</v>
      </c>
      <c r="H745" s="226">
        <v>74</v>
      </c>
      <c r="I745" s="227"/>
      <c r="J745" s="228">
        <f>ROUND(I745*H745,2)</f>
        <v>0</v>
      </c>
      <c r="K745" s="224" t="s">
        <v>21</v>
      </c>
      <c r="L745" s="73"/>
      <c r="M745" s="229" t="s">
        <v>21</v>
      </c>
      <c r="N745" s="230" t="s">
        <v>47</v>
      </c>
      <c r="O745" s="48"/>
      <c r="P745" s="231">
        <f>O745*H745</f>
        <v>0</v>
      </c>
      <c r="Q745" s="231">
        <v>2.0000000000000002E-05</v>
      </c>
      <c r="R745" s="231">
        <f>Q745*H745</f>
        <v>0.0014800000000000002</v>
      </c>
      <c r="S745" s="231">
        <v>0</v>
      </c>
      <c r="T745" s="232">
        <f>S745*H745</f>
        <v>0</v>
      </c>
      <c r="AR745" s="24" t="s">
        <v>160</v>
      </c>
      <c r="AT745" s="24" t="s">
        <v>156</v>
      </c>
      <c r="AU745" s="24" t="s">
        <v>85</v>
      </c>
      <c r="AY745" s="24" t="s">
        <v>154</v>
      </c>
      <c r="BE745" s="233">
        <f>IF(N745="základní",J745,0)</f>
        <v>0</v>
      </c>
      <c r="BF745" s="233">
        <f>IF(N745="snížená",J745,0)</f>
        <v>0</v>
      </c>
      <c r="BG745" s="233">
        <f>IF(N745="zákl. přenesená",J745,0)</f>
        <v>0</v>
      </c>
      <c r="BH745" s="233">
        <f>IF(N745="sníž. přenesená",J745,0)</f>
        <v>0</v>
      </c>
      <c r="BI745" s="233">
        <f>IF(N745="nulová",J745,0)</f>
        <v>0</v>
      </c>
      <c r="BJ745" s="24" t="s">
        <v>38</v>
      </c>
      <c r="BK745" s="233">
        <f>ROUND(I745*H745,2)</f>
        <v>0</v>
      </c>
      <c r="BL745" s="24" t="s">
        <v>160</v>
      </c>
      <c r="BM745" s="24" t="s">
        <v>782</v>
      </c>
    </row>
    <row r="746" s="11" customFormat="1">
      <c r="B746" s="234"/>
      <c r="C746" s="235"/>
      <c r="D746" s="236" t="s">
        <v>162</v>
      </c>
      <c r="E746" s="237" t="s">
        <v>21</v>
      </c>
      <c r="F746" s="238" t="s">
        <v>783</v>
      </c>
      <c r="G746" s="235"/>
      <c r="H746" s="237" t="s">
        <v>21</v>
      </c>
      <c r="I746" s="239"/>
      <c r="J746" s="235"/>
      <c r="K746" s="235"/>
      <c r="L746" s="240"/>
      <c r="M746" s="241"/>
      <c r="N746" s="242"/>
      <c r="O746" s="242"/>
      <c r="P746" s="242"/>
      <c r="Q746" s="242"/>
      <c r="R746" s="242"/>
      <c r="S746" s="242"/>
      <c r="T746" s="243"/>
      <c r="AT746" s="244" t="s">
        <v>162</v>
      </c>
      <c r="AU746" s="244" t="s">
        <v>85</v>
      </c>
      <c r="AV746" s="11" t="s">
        <v>38</v>
      </c>
      <c r="AW746" s="11" t="s">
        <v>36</v>
      </c>
      <c r="AX746" s="11" t="s">
        <v>76</v>
      </c>
      <c r="AY746" s="244" t="s">
        <v>154</v>
      </c>
    </row>
    <row r="747" s="11" customFormat="1">
      <c r="B747" s="234"/>
      <c r="C747" s="235"/>
      <c r="D747" s="236" t="s">
        <v>162</v>
      </c>
      <c r="E747" s="237" t="s">
        <v>21</v>
      </c>
      <c r="F747" s="238" t="s">
        <v>784</v>
      </c>
      <c r="G747" s="235"/>
      <c r="H747" s="237" t="s">
        <v>21</v>
      </c>
      <c r="I747" s="239"/>
      <c r="J747" s="235"/>
      <c r="K747" s="235"/>
      <c r="L747" s="240"/>
      <c r="M747" s="241"/>
      <c r="N747" s="242"/>
      <c r="O747" s="242"/>
      <c r="P747" s="242"/>
      <c r="Q747" s="242"/>
      <c r="R747" s="242"/>
      <c r="S747" s="242"/>
      <c r="T747" s="243"/>
      <c r="AT747" s="244" t="s">
        <v>162</v>
      </c>
      <c r="AU747" s="244" t="s">
        <v>85</v>
      </c>
      <c r="AV747" s="11" t="s">
        <v>38</v>
      </c>
      <c r="AW747" s="11" t="s">
        <v>36</v>
      </c>
      <c r="AX747" s="11" t="s">
        <v>76</v>
      </c>
      <c r="AY747" s="244" t="s">
        <v>154</v>
      </c>
    </row>
    <row r="748" s="12" customFormat="1">
      <c r="B748" s="245"/>
      <c r="C748" s="246"/>
      <c r="D748" s="236" t="s">
        <v>162</v>
      </c>
      <c r="E748" s="247" t="s">
        <v>21</v>
      </c>
      <c r="F748" s="248" t="s">
        <v>785</v>
      </c>
      <c r="G748" s="246"/>
      <c r="H748" s="249">
        <v>18</v>
      </c>
      <c r="I748" s="250"/>
      <c r="J748" s="246"/>
      <c r="K748" s="246"/>
      <c r="L748" s="251"/>
      <c r="M748" s="252"/>
      <c r="N748" s="253"/>
      <c r="O748" s="253"/>
      <c r="P748" s="253"/>
      <c r="Q748" s="253"/>
      <c r="R748" s="253"/>
      <c r="S748" s="253"/>
      <c r="T748" s="254"/>
      <c r="AT748" s="255" t="s">
        <v>162</v>
      </c>
      <c r="AU748" s="255" t="s">
        <v>85</v>
      </c>
      <c r="AV748" s="12" t="s">
        <v>85</v>
      </c>
      <c r="AW748" s="12" t="s">
        <v>36</v>
      </c>
      <c r="AX748" s="12" t="s">
        <v>76</v>
      </c>
      <c r="AY748" s="255" t="s">
        <v>154</v>
      </c>
    </row>
    <row r="749" s="12" customFormat="1">
      <c r="B749" s="245"/>
      <c r="C749" s="246"/>
      <c r="D749" s="236" t="s">
        <v>162</v>
      </c>
      <c r="E749" s="247" t="s">
        <v>21</v>
      </c>
      <c r="F749" s="248" t="s">
        <v>786</v>
      </c>
      <c r="G749" s="246"/>
      <c r="H749" s="249">
        <v>32</v>
      </c>
      <c r="I749" s="250"/>
      <c r="J749" s="246"/>
      <c r="K749" s="246"/>
      <c r="L749" s="251"/>
      <c r="M749" s="252"/>
      <c r="N749" s="253"/>
      <c r="O749" s="253"/>
      <c r="P749" s="253"/>
      <c r="Q749" s="253"/>
      <c r="R749" s="253"/>
      <c r="S749" s="253"/>
      <c r="T749" s="254"/>
      <c r="AT749" s="255" t="s">
        <v>162</v>
      </c>
      <c r="AU749" s="255" t="s">
        <v>85</v>
      </c>
      <c r="AV749" s="12" t="s">
        <v>85</v>
      </c>
      <c r="AW749" s="12" t="s">
        <v>36</v>
      </c>
      <c r="AX749" s="12" t="s">
        <v>76</v>
      </c>
      <c r="AY749" s="255" t="s">
        <v>154</v>
      </c>
    </row>
    <row r="750" s="12" customFormat="1">
      <c r="B750" s="245"/>
      <c r="C750" s="246"/>
      <c r="D750" s="236" t="s">
        <v>162</v>
      </c>
      <c r="E750" s="247" t="s">
        <v>21</v>
      </c>
      <c r="F750" s="248" t="s">
        <v>787</v>
      </c>
      <c r="G750" s="246"/>
      <c r="H750" s="249">
        <v>22</v>
      </c>
      <c r="I750" s="250"/>
      <c r="J750" s="246"/>
      <c r="K750" s="246"/>
      <c r="L750" s="251"/>
      <c r="M750" s="252"/>
      <c r="N750" s="253"/>
      <c r="O750" s="253"/>
      <c r="P750" s="253"/>
      <c r="Q750" s="253"/>
      <c r="R750" s="253"/>
      <c r="S750" s="253"/>
      <c r="T750" s="254"/>
      <c r="AT750" s="255" t="s">
        <v>162</v>
      </c>
      <c r="AU750" s="255" t="s">
        <v>85</v>
      </c>
      <c r="AV750" s="12" t="s">
        <v>85</v>
      </c>
      <c r="AW750" s="12" t="s">
        <v>36</v>
      </c>
      <c r="AX750" s="12" t="s">
        <v>76</v>
      </c>
      <c r="AY750" s="255" t="s">
        <v>154</v>
      </c>
    </row>
    <row r="751" s="12" customFormat="1">
      <c r="B751" s="245"/>
      <c r="C751" s="246"/>
      <c r="D751" s="236" t="s">
        <v>162</v>
      </c>
      <c r="E751" s="247" t="s">
        <v>21</v>
      </c>
      <c r="F751" s="248" t="s">
        <v>788</v>
      </c>
      <c r="G751" s="246"/>
      <c r="H751" s="249">
        <v>2</v>
      </c>
      <c r="I751" s="250"/>
      <c r="J751" s="246"/>
      <c r="K751" s="246"/>
      <c r="L751" s="251"/>
      <c r="M751" s="252"/>
      <c r="N751" s="253"/>
      <c r="O751" s="253"/>
      <c r="P751" s="253"/>
      <c r="Q751" s="253"/>
      <c r="R751" s="253"/>
      <c r="S751" s="253"/>
      <c r="T751" s="254"/>
      <c r="AT751" s="255" t="s">
        <v>162</v>
      </c>
      <c r="AU751" s="255" t="s">
        <v>85</v>
      </c>
      <c r="AV751" s="12" t="s">
        <v>85</v>
      </c>
      <c r="AW751" s="12" t="s">
        <v>36</v>
      </c>
      <c r="AX751" s="12" t="s">
        <v>76</v>
      </c>
      <c r="AY751" s="255" t="s">
        <v>154</v>
      </c>
    </row>
    <row r="752" s="13" customFormat="1">
      <c r="B752" s="256"/>
      <c r="C752" s="257"/>
      <c r="D752" s="236" t="s">
        <v>162</v>
      </c>
      <c r="E752" s="258" t="s">
        <v>21</v>
      </c>
      <c r="F752" s="259" t="s">
        <v>166</v>
      </c>
      <c r="G752" s="257"/>
      <c r="H752" s="260">
        <v>74</v>
      </c>
      <c r="I752" s="261"/>
      <c r="J752" s="257"/>
      <c r="K752" s="257"/>
      <c r="L752" s="262"/>
      <c r="M752" s="263"/>
      <c r="N752" s="264"/>
      <c r="O752" s="264"/>
      <c r="P752" s="264"/>
      <c r="Q752" s="264"/>
      <c r="R752" s="264"/>
      <c r="S752" s="264"/>
      <c r="T752" s="265"/>
      <c r="AT752" s="266" t="s">
        <v>162</v>
      </c>
      <c r="AU752" s="266" t="s">
        <v>85</v>
      </c>
      <c r="AV752" s="13" t="s">
        <v>160</v>
      </c>
      <c r="AW752" s="13" t="s">
        <v>36</v>
      </c>
      <c r="AX752" s="13" t="s">
        <v>38</v>
      </c>
      <c r="AY752" s="266" t="s">
        <v>154</v>
      </c>
    </row>
    <row r="753" s="1" customFormat="1" ht="16.5" customHeight="1">
      <c r="B753" s="47"/>
      <c r="C753" s="222" t="s">
        <v>789</v>
      </c>
      <c r="D753" s="222" t="s">
        <v>156</v>
      </c>
      <c r="E753" s="223" t="s">
        <v>790</v>
      </c>
      <c r="F753" s="224" t="s">
        <v>791</v>
      </c>
      <c r="G753" s="225" t="s">
        <v>269</v>
      </c>
      <c r="H753" s="226">
        <v>72</v>
      </c>
      <c r="I753" s="227"/>
      <c r="J753" s="228">
        <f>ROUND(I753*H753,2)</f>
        <v>0</v>
      </c>
      <c r="K753" s="224" t="s">
        <v>21</v>
      </c>
      <c r="L753" s="73"/>
      <c r="M753" s="229" t="s">
        <v>21</v>
      </c>
      <c r="N753" s="230" t="s">
        <v>47</v>
      </c>
      <c r="O753" s="48"/>
      <c r="P753" s="231">
        <f>O753*H753</f>
        <v>0</v>
      </c>
      <c r="Q753" s="231">
        <v>0.00027</v>
      </c>
      <c r="R753" s="231">
        <f>Q753*H753</f>
        <v>0.019439999999999999</v>
      </c>
      <c r="S753" s="231">
        <v>0</v>
      </c>
      <c r="T753" s="232">
        <f>S753*H753</f>
        <v>0</v>
      </c>
      <c r="AR753" s="24" t="s">
        <v>160</v>
      </c>
      <c r="AT753" s="24" t="s">
        <v>156</v>
      </c>
      <c r="AU753" s="24" t="s">
        <v>85</v>
      </c>
      <c r="AY753" s="24" t="s">
        <v>154</v>
      </c>
      <c r="BE753" s="233">
        <f>IF(N753="základní",J753,0)</f>
        <v>0</v>
      </c>
      <c r="BF753" s="233">
        <f>IF(N753="snížená",J753,0)</f>
        <v>0</v>
      </c>
      <c r="BG753" s="233">
        <f>IF(N753="zákl. přenesená",J753,0)</f>
        <v>0</v>
      </c>
      <c r="BH753" s="233">
        <f>IF(N753="sníž. přenesená",J753,0)</f>
        <v>0</v>
      </c>
      <c r="BI753" s="233">
        <f>IF(N753="nulová",J753,0)</f>
        <v>0</v>
      </c>
      <c r="BJ753" s="24" t="s">
        <v>38</v>
      </c>
      <c r="BK753" s="233">
        <f>ROUND(I753*H753,2)</f>
        <v>0</v>
      </c>
      <c r="BL753" s="24" t="s">
        <v>160</v>
      </c>
      <c r="BM753" s="24" t="s">
        <v>792</v>
      </c>
    </row>
    <row r="754" s="11" customFormat="1">
      <c r="B754" s="234"/>
      <c r="C754" s="235"/>
      <c r="D754" s="236" t="s">
        <v>162</v>
      </c>
      <c r="E754" s="237" t="s">
        <v>21</v>
      </c>
      <c r="F754" s="238" t="s">
        <v>783</v>
      </c>
      <c r="G754" s="235"/>
      <c r="H754" s="237" t="s">
        <v>21</v>
      </c>
      <c r="I754" s="239"/>
      <c r="J754" s="235"/>
      <c r="K754" s="235"/>
      <c r="L754" s="240"/>
      <c r="M754" s="241"/>
      <c r="N754" s="242"/>
      <c r="O754" s="242"/>
      <c r="P754" s="242"/>
      <c r="Q754" s="242"/>
      <c r="R754" s="242"/>
      <c r="S754" s="242"/>
      <c r="T754" s="243"/>
      <c r="AT754" s="244" t="s">
        <v>162</v>
      </c>
      <c r="AU754" s="244" t="s">
        <v>85</v>
      </c>
      <c r="AV754" s="11" t="s">
        <v>38</v>
      </c>
      <c r="AW754" s="11" t="s">
        <v>36</v>
      </c>
      <c r="AX754" s="11" t="s">
        <v>76</v>
      </c>
      <c r="AY754" s="244" t="s">
        <v>154</v>
      </c>
    </row>
    <row r="755" s="11" customFormat="1">
      <c r="B755" s="234"/>
      <c r="C755" s="235"/>
      <c r="D755" s="236" t="s">
        <v>162</v>
      </c>
      <c r="E755" s="237" t="s">
        <v>21</v>
      </c>
      <c r="F755" s="238" t="s">
        <v>784</v>
      </c>
      <c r="G755" s="235"/>
      <c r="H755" s="237" t="s">
        <v>21</v>
      </c>
      <c r="I755" s="239"/>
      <c r="J755" s="235"/>
      <c r="K755" s="235"/>
      <c r="L755" s="240"/>
      <c r="M755" s="241"/>
      <c r="N755" s="242"/>
      <c r="O755" s="242"/>
      <c r="P755" s="242"/>
      <c r="Q755" s="242"/>
      <c r="R755" s="242"/>
      <c r="S755" s="242"/>
      <c r="T755" s="243"/>
      <c r="AT755" s="244" t="s">
        <v>162</v>
      </c>
      <c r="AU755" s="244" t="s">
        <v>85</v>
      </c>
      <c r="AV755" s="11" t="s">
        <v>38</v>
      </c>
      <c r="AW755" s="11" t="s">
        <v>36</v>
      </c>
      <c r="AX755" s="11" t="s">
        <v>76</v>
      </c>
      <c r="AY755" s="244" t="s">
        <v>154</v>
      </c>
    </row>
    <row r="756" s="12" customFormat="1">
      <c r="B756" s="245"/>
      <c r="C756" s="246"/>
      <c r="D756" s="236" t="s">
        <v>162</v>
      </c>
      <c r="E756" s="247" t="s">
        <v>21</v>
      </c>
      <c r="F756" s="248" t="s">
        <v>785</v>
      </c>
      <c r="G756" s="246"/>
      <c r="H756" s="249">
        <v>18</v>
      </c>
      <c r="I756" s="250"/>
      <c r="J756" s="246"/>
      <c r="K756" s="246"/>
      <c r="L756" s="251"/>
      <c r="M756" s="252"/>
      <c r="N756" s="253"/>
      <c r="O756" s="253"/>
      <c r="P756" s="253"/>
      <c r="Q756" s="253"/>
      <c r="R756" s="253"/>
      <c r="S756" s="253"/>
      <c r="T756" s="254"/>
      <c r="AT756" s="255" t="s">
        <v>162</v>
      </c>
      <c r="AU756" s="255" t="s">
        <v>85</v>
      </c>
      <c r="AV756" s="12" t="s">
        <v>85</v>
      </c>
      <c r="AW756" s="12" t="s">
        <v>36</v>
      </c>
      <c r="AX756" s="12" t="s">
        <v>76</v>
      </c>
      <c r="AY756" s="255" t="s">
        <v>154</v>
      </c>
    </row>
    <row r="757" s="12" customFormat="1">
      <c r="B757" s="245"/>
      <c r="C757" s="246"/>
      <c r="D757" s="236" t="s">
        <v>162</v>
      </c>
      <c r="E757" s="247" t="s">
        <v>21</v>
      </c>
      <c r="F757" s="248" t="s">
        <v>786</v>
      </c>
      <c r="G757" s="246"/>
      <c r="H757" s="249">
        <v>32</v>
      </c>
      <c r="I757" s="250"/>
      <c r="J757" s="246"/>
      <c r="K757" s="246"/>
      <c r="L757" s="251"/>
      <c r="M757" s="252"/>
      <c r="N757" s="253"/>
      <c r="O757" s="253"/>
      <c r="P757" s="253"/>
      <c r="Q757" s="253"/>
      <c r="R757" s="253"/>
      <c r="S757" s="253"/>
      <c r="T757" s="254"/>
      <c r="AT757" s="255" t="s">
        <v>162</v>
      </c>
      <c r="AU757" s="255" t="s">
        <v>85</v>
      </c>
      <c r="AV757" s="12" t="s">
        <v>85</v>
      </c>
      <c r="AW757" s="12" t="s">
        <v>36</v>
      </c>
      <c r="AX757" s="12" t="s">
        <v>76</v>
      </c>
      <c r="AY757" s="255" t="s">
        <v>154</v>
      </c>
    </row>
    <row r="758" s="12" customFormat="1">
      <c r="B758" s="245"/>
      <c r="C758" s="246"/>
      <c r="D758" s="236" t="s">
        <v>162</v>
      </c>
      <c r="E758" s="247" t="s">
        <v>21</v>
      </c>
      <c r="F758" s="248" t="s">
        <v>787</v>
      </c>
      <c r="G758" s="246"/>
      <c r="H758" s="249">
        <v>22</v>
      </c>
      <c r="I758" s="250"/>
      <c r="J758" s="246"/>
      <c r="K758" s="246"/>
      <c r="L758" s="251"/>
      <c r="M758" s="252"/>
      <c r="N758" s="253"/>
      <c r="O758" s="253"/>
      <c r="P758" s="253"/>
      <c r="Q758" s="253"/>
      <c r="R758" s="253"/>
      <c r="S758" s="253"/>
      <c r="T758" s="254"/>
      <c r="AT758" s="255" t="s">
        <v>162</v>
      </c>
      <c r="AU758" s="255" t="s">
        <v>85</v>
      </c>
      <c r="AV758" s="12" t="s">
        <v>85</v>
      </c>
      <c r="AW758" s="12" t="s">
        <v>36</v>
      </c>
      <c r="AX758" s="12" t="s">
        <v>76</v>
      </c>
      <c r="AY758" s="255" t="s">
        <v>154</v>
      </c>
    </row>
    <row r="759" s="13" customFormat="1">
      <c r="B759" s="256"/>
      <c r="C759" s="257"/>
      <c r="D759" s="236" t="s">
        <v>162</v>
      </c>
      <c r="E759" s="258" t="s">
        <v>21</v>
      </c>
      <c r="F759" s="259" t="s">
        <v>166</v>
      </c>
      <c r="G759" s="257"/>
      <c r="H759" s="260">
        <v>72</v>
      </c>
      <c r="I759" s="261"/>
      <c r="J759" s="257"/>
      <c r="K759" s="257"/>
      <c r="L759" s="262"/>
      <c r="M759" s="263"/>
      <c r="N759" s="264"/>
      <c r="O759" s="264"/>
      <c r="P759" s="264"/>
      <c r="Q759" s="264"/>
      <c r="R759" s="264"/>
      <c r="S759" s="264"/>
      <c r="T759" s="265"/>
      <c r="AT759" s="266" t="s">
        <v>162</v>
      </c>
      <c r="AU759" s="266" t="s">
        <v>85</v>
      </c>
      <c r="AV759" s="13" t="s">
        <v>160</v>
      </c>
      <c r="AW759" s="13" t="s">
        <v>36</v>
      </c>
      <c r="AX759" s="13" t="s">
        <v>38</v>
      </c>
      <c r="AY759" s="266" t="s">
        <v>154</v>
      </c>
    </row>
    <row r="760" s="1" customFormat="1" ht="16.5" customHeight="1">
      <c r="B760" s="47"/>
      <c r="C760" s="222" t="s">
        <v>793</v>
      </c>
      <c r="D760" s="222" t="s">
        <v>156</v>
      </c>
      <c r="E760" s="223" t="s">
        <v>794</v>
      </c>
      <c r="F760" s="224" t="s">
        <v>795</v>
      </c>
      <c r="G760" s="225" t="s">
        <v>269</v>
      </c>
      <c r="H760" s="226">
        <v>50</v>
      </c>
      <c r="I760" s="227"/>
      <c r="J760" s="228">
        <f>ROUND(I760*H760,2)</f>
        <v>0</v>
      </c>
      <c r="K760" s="224" t="s">
        <v>21</v>
      </c>
      <c r="L760" s="73"/>
      <c r="M760" s="229" t="s">
        <v>21</v>
      </c>
      <c r="N760" s="230" t="s">
        <v>47</v>
      </c>
      <c r="O760" s="48"/>
      <c r="P760" s="231">
        <f>O760*H760</f>
        <v>0</v>
      </c>
      <c r="Q760" s="231">
        <v>0</v>
      </c>
      <c r="R760" s="231">
        <f>Q760*H760</f>
        <v>0</v>
      </c>
      <c r="S760" s="231">
        <v>0</v>
      </c>
      <c r="T760" s="232">
        <f>S760*H760</f>
        <v>0</v>
      </c>
      <c r="AR760" s="24" t="s">
        <v>160</v>
      </c>
      <c r="AT760" s="24" t="s">
        <v>156</v>
      </c>
      <c r="AU760" s="24" t="s">
        <v>85</v>
      </c>
      <c r="AY760" s="24" t="s">
        <v>154</v>
      </c>
      <c r="BE760" s="233">
        <f>IF(N760="základní",J760,0)</f>
        <v>0</v>
      </c>
      <c r="BF760" s="233">
        <f>IF(N760="snížená",J760,0)</f>
        <v>0</v>
      </c>
      <c r="BG760" s="233">
        <f>IF(N760="zákl. přenesená",J760,0)</f>
        <v>0</v>
      </c>
      <c r="BH760" s="233">
        <f>IF(N760="sníž. přenesená",J760,0)</f>
        <v>0</v>
      </c>
      <c r="BI760" s="233">
        <f>IF(N760="nulová",J760,0)</f>
        <v>0</v>
      </c>
      <c r="BJ760" s="24" t="s">
        <v>38</v>
      </c>
      <c r="BK760" s="233">
        <f>ROUND(I760*H760,2)</f>
        <v>0</v>
      </c>
      <c r="BL760" s="24" t="s">
        <v>160</v>
      </c>
      <c r="BM760" s="24" t="s">
        <v>796</v>
      </c>
    </row>
    <row r="761" s="11" customFormat="1">
      <c r="B761" s="234"/>
      <c r="C761" s="235"/>
      <c r="D761" s="236" t="s">
        <v>162</v>
      </c>
      <c r="E761" s="237" t="s">
        <v>21</v>
      </c>
      <c r="F761" s="238" t="s">
        <v>316</v>
      </c>
      <c r="G761" s="235"/>
      <c r="H761" s="237" t="s">
        <v>21</v>
      </c>
      <c r="I761" s="239"/>
      <c r="J761" s="235"/>
      <c r="K761" s="235"/>
      <c r="L761" s="240"/>
      <c r="M761" s="241"/>
      <c r="N761" s="242"/>
      <c r="O761" s="242"/>
      <c r="P761" s="242"/>
      <c r="Q761" s="242"/>
      <c r="R761" s="242"/>
      <c r="S761" s="242"/>
      <c r="T761" s="243"/>
      <c r="AT761" s="244" t="s">
        <v>162</v>
      </c>
      <c r="AU761" s="244" t="s">
        <v>85</v>
      </c>
      <c r="AV761" s="11" t="s">
        <v>38</v>
      </c>
      <c r="AW761" s="11" t="s">
        <v>36</v>
      </c>
      <c r="AX761" s="11" t="s">
        <v>76</v>
      </c>
      <c r="AY761" s="244" t="s">
        <v>154</v>
      </c>
    </row>
    <row r="762" s="11" customFormat="1">
      <c r="B762" s="234"/>
      <c r="C762" s="235"/>
      <c r="D762" s="236" t="s">
        <v>162</v>
      </c>
      <c r="E762" s="237" t="s">
        <v>21</v>
      </c>
      <c r="F762" s="238" t="s">
        <v>797</v>
      </c>
      <c r="G762" s="235"/>
      <c r="H762" s="237" t="s">
        <v>21</v>
      </c>
      <c r="I762" s="239"/>
      <c r="J762" s="235"/>
      <c r="K762" s="235"/>
      <c r="L762" s="240"/>
      <c r="M762" s="241"/>
      <c r="N762" s="242"/>
      <c r="O762" s="242"/>
      <c r="P762" s="242"/>
      <c r="Q762" s="242"/>
      <c r="R762" s="242"/>
      <c r="S762" s="242"/>
      <c r="T762" s="243"/>
      <c r="AT762" s="244" t="s">
        <v>162</v>
      </c>
      <c r="AU762" s="244" t="s">
        <v>85</v>
      </c>
      <c r="AV762" s="11" t="s">
        <v>38</v>
      </c>
      <c r="AW762" s="11" t="s">
        <v>36</v>
      </c>
      <c r="AX762" s="11" t="s">
        <v>76</v>
      </c>
      <c r="AY762" s="244" t="s">
        <v>154</v>
      </c>
    </row>
    <row r="763" s="11" customFormat="1">
      <c r="B763" s="234"/>
      <c r="C763" s="235"/>
      <c r="D763" s="236" t="s">
        <v>162</v>
      </c>
      <c r="E763" s="237" t="s">
        <v>21</v>
      </c>
      <c r="F763" s="238" t="s">
        <v>798</v>
      </c>
      <c r="G763" s="235"/>
      <c r="H763" s="237" t="s">
        <v>21</v>
      </c>
      <c r="I763" s="239"/>
      <c r="J763" s="235"/>
      <c r="K763" s="235"/>
      <c r="L763" s="240"/>
      <c r="M763" s="241"/>
      <c r="N763" s="242"/>
      <c r="O763" s="242"/>
      <c r="P763" s="242"/>
      <c r="Q763" s="242"/>
      <c r="R763" s="242"/>
      <c r="S763" s="242"/>
      <c r="T763" s="243"/>
      <c r="AT763" s="244" t="s">
        <v>162</v>
      </c>
      <c r="AU763" s="244" t="s">
        <v>85</v>
      </c>
      <c r="AV763" s="11" t="s">
        <v>38</v>
      </c>
      <c r="AW763" s="11" t="s">
        <v>36</v>
      </c>
      <c r="AX763" s="11" t="s">
        <v>76</v>
      </c>
      <c r="AY763" s="244" t="s">
        <v>154</v>
      </c>
    </row>
    <row r="764" s="12" customFormat="1">
      <c r="B764" s="245"/>
      <c r="C764" s="246"/>
      <c r="D764" s="236" t="s">
        <v>162</v>
      </c>
      <c r="E764" s="247" t="s">
        <v>21</v>
      </c>
      <c r="F764" s="248" t="s">
        <v>799</v>
      </c>
      <c r="G764" s="246"/>
      <c r="H764" s="249">
        <v>50</v>
      </c>
      <c r="I764" s="250"/>
      <c r="J764" s="246"/>
      <c r="K764" s="246"/>
      <c r="L764" s="251"/>
      <c r="M764" s="252"/>
      <c r="N764" s="253"/>
      <c r="O764" s="253"/>
      <c r="P764" s="253"/>
      <c r="Q764" s="253"/>
      <c r="R764" s="253"/>
      <c r="S764" s="253"/>
      <c r="T764" s="254"/>
      <c r="AT764" s="255" t="s">
        <v>162</v>
      </c>
      <c r="AU764" s="255" t="s">
        <v>85</v>
      </c>
      <c r="AV764" s="12" t="s">
        <v>85</v>
      </c>
      <c r="AW764" s="12" t="s">
        <v>36</v>
      </c>
      <c r="AX764" s="12" t="s">
        <v>76</v>
      </c>
      <c r="AY764" s="255" t="s">
        <v>154</v>
      </c>
    </row>
    <row r="765" s="13" customFormat="1">
      <c r="B765" s="256"/>
      <c r="C765" s="257"/>
      <c r="D765" s="236" t="s">
        <v>162</v>
      </c>
      <c r="E765" s="258" t="s">
        <v>21</v>
      </c>
      <c r="F765" s="259" t="s">
        <v>166</v>
      </c>
      <c r="G765" s="257"/>
      <c r="H765" s="260">
        <v>50</v>
      </c>
      <c r="I765" s="261"/>
      <c r="J765" s="257"/>
      <c r="K765" s="257"/>
      <c r="L765" s="262"/>
      <c r="M765" s="263"/>
      <c r="N765" s="264"/>
      <c r="O765" s="264"/>
      <c r="P765" s="264"/>
      <c r="Q765" s="264"/>
      <c r="R765" s="264"/>
      <c r="S765" s="264"/>
      <c r="T765" s="265"/>
      <c r="AT765" s="266" t="s">
        <v>162</v>
      </c>
      <c r="AU765" s="266" t="s">
        <v>85</v>
      </c>
      <c r="AV765" s="13" t="s">
        <v>160</v>
      </c>
      <c r="AW765" s="13" t="s">
        <v>36</v>
      </c>
      <c r="AX765" s="13" t="s">
        <v>38</v>
      </c>
      <c r="AY765" s="266" t="s">
        <v>154</v>
      </c>
    </row>
    <row r="766" s="1" customFormat="1" ht="16.5" customHeight="1">
      <c r="B766" s="47"/>
      <c r="C766" s="222" t="s">
        <v>800</v>
      </c>
      <c r="D766" s="222" t="s">
        <v>156</v>
      </c>
      <c r="E766" s="223" t="s">
        <v>801</v>
      </c>
      <c r="F766" s="224" t="s">
        <v>802</v>
      </c>
      <c r="G766" s="225" t="s">
        <v>159</v>
      </c>
      <c r="H766" s="226">
        <v>12.061999999999999</v>
      </c>
      <c r="I766" s="227"/>
      <c r="J766" s="228">
        <f>ROUND(I766*H766,2)</f>
        <v>0</v>
      </c>
      <c r="K766" s="224" t="s">
        <v>21</v>
      </c>
      <c r="L766" s="73"/>
      <c r="M766" s="229" t="s">
        <v>21</v>
      </c>
      <c r="N766" s="230" t="s">
        <v>47</v>
      </c>
      <c r="O766" s="48"/>
      <c r="P766" s="231">
        <f>O766*H766</f>
        <v>0</v>
      </c>
      <c r="Q766" s="231">
        <v>0</v>
      </c>
      <c r="R766" s="231">
        <f>Q766*H766</f>
        <v>0</v>
      </c>
      <c r="S766" s="231">
        <v>0.13100000000000001</v>
      </c>
      <c r="T766" s="232">
        <f>S766*H766</f>
        <v>1.580122</v>
      </c>
      <c r="AR766" s="24" t="s">
        <v>160</v>
      </c>
      <c r="AT766" s="24" t="s">
        <v>156</v>
      </c>
      <c r="AU766" s="24" t="s">
        <v>85</v>
      </c>
      <c r="AY766" s="24" t="s">
        <v>154</v>
      </c>
      <c r="BE766" s="233">
        <f>IF(N766="základní",J766,0)</f>
        <v>0</v>
      </c>
      <c r="BF766" s="233">
        <f>IF(N766="snížená",J766,0)</f>
        <v>0</v>
      </c>
      <c r="BG766" s="233">
        <f>IF(N766="zákl. přenesená",J766,0)</f>
        <v>0</v>
      </c>
      <c r="BH766" s="233">
        <f>IF(N766="sníž. přenesená",J766,0)</f>
        <v>0</v>
      </c>
      <c r="BI766" s="233">
        <f>IF(N766="nulová",J766,0)</f>
        <v>0</v>
      </c>
      <c r="BJ766" s="24" t="s">
        <v>38</v>
      </c>
      <c r="BK766" s="233">
        <f>ROUND(I766*H766,2)</f>
        <v>0</v>
      </c>
      <c r="BL766" s="24" t="s">
        <v>160</v>
      </c>
      <c r="BM766" s="24" t="s">
        <v>803</v>
      </c>
    </row>
    <row r="767" s="11" customFormat="1">
      <c r="B767" s="234"/>
      <c r="C767" s="235"/>
      <c r="D767" s="236" t="s">
        <v>162</v>
      </c>
      <c r="E767" s="237" t="s">
        <v>21</v>
      </c>
      <c r="F767" s="238" t="s">
        <v>340</v>
      </c>
      <c r="G767" s="235"/>
      <c r="H767" s="237" t="s">
        <v>21</v>
      </c>
      <c r="I767" s="239"/>
      <c r="J767" s="235"/>
      <c r="K767" s="235"/>
      <c r="L767" s="240"/>
      <c r="M767" s="241"/>
      <c r="N767" s="242"/>
      <c r="O767" s="242"/>
      <c r="P767" s="242"/>
      <c r="Q767" s="242"/>
      <c r="R767" s="242"/>
      <c r="S767" s="242"/>
      <c r="T767" s="243"/>
      <c r="AT767" s="244" t="s">
        <v>162</v>
      </c>
      <c r="AU767" s="244" t="s">
        <v>85</v>
      </c>
      <c r="AV767" s="11" t="s">
        <v>38</v>
      </c>
      <c r="AW767" s="11" t="s">
        <v>36</v>
      </c>
      <c r="AX767" s="11" t="s">
        <v>76</v>
      </c>
      <c r="AY767" s="244" t="s">
        <v>154</v>
      </c>
    </row>
    <row r="768" s="12" customFormat="1">
      <c r="B768" s="245"/>
      <c r="C768" s="246"/>
      <c r="D768" s="236" t="s">
        <v>162</v>
      </c>
      <c r="E768" s="247" t="s">
        <v>21</v>
      </c>
      <c r="F768" s="248" t="s">
        <v>804</v>
      </c>
      <c r="G768" s="246"/>
      <c r="H768" s="249">
        <v>12.061999999999999</v>
      </c>
      <c r="I768" s="250"/>
      <c r="J768" s="246"/>
      <c r="K768" s="246"/>
      <c r="L768" s="251"/>
      <c r="M768" s="252"/>
      <c r="N768" s="253"/>
      <c r="O768" s="253"/>
      <c r="P768" s="253"/>
      <c r="Q768" s="253"/>
      <c r="R768" s="253"/>
      <c r="S768" s="253"/>
      <c r="T768" s="254"/>
      <c r="AT768" s="255" t="s">
        <v>162</v>
      </c>
      <c r="AU768" s="255" t="s">
        <v>85</v>
      </c>
      <c r="AV768" s="12" t="s">
        <v>85</v>
      </c>
      <c r="AW768" s="12" t="s">
        <v>36</v>
      </c>
      <c r="AX768" s="12" t="s">
        <v>76</v>
      </c>
      <c r="AY768" s="255" t="s">
        <v>154</v>
      </c>
    </row>
    <row r="769" s="14" customFormat="1">
      <c r="B769" s="267"/>
      <c r="C769" s="268"/>
      <c r="D769" s="236" t="s">
        <v>162</v>
      </c>
      <c r="E769" s="269" t="s">
        <v>21</v>
      </c>
      <c r="F769" s="270" t="s">
        <v>346</v>
      </c>
      <c r="G769" s="268"/>
      <c r="H769" s="271">
        <v>12.061999999999999</v>
      </c>
      <c r="I769" s="272"/>
      <c r="J769" s="268"/>
      <c r="K769" s="268"/>
      <c r="L769" s="273"/>
      <c r="M769" s="274"/>
      <c r="N769" s="275"/>
      <c r="O769" s="275"/>
      <c r="P769" s="275"/>
      <c r="Q769" s="275"/>
      <c r="R769" s="275"/>
      <c r="S769" s="275"/>
      <c r="T769" s="276"/>
      <c r="AT769" s="277" t="s">
        <v>162</v>
      </c>
      <c r="AU769" s="277" t="s">
        <v>85</v>
      </c>
      <c r="AV769" s="14" t="s">
        <v>170</v>
      </c>
      <c r="AW769" s="14" t="s">
        <v>36</v>
      </c>
      <c r="AX769" s="14" t="s">
        <v>76</v>
      </c>
      <c r="AY769" s="277" t="s">
        <v>154</v>
      </c>
    </row>
    <row r="770" s="13" customFormat="1">
      <c r="B770" s="256"/>
      <c r="C770" s="257"/>
      <c r="D770" s="236" t="s">
        <v>162</v>
      </c>
      <c r="E770" s="258" t="s">
        <v>21</v>
      </c>
      <c r="F770" s="259" t="s">
        <v>166</v>
      </c>
      <c r="G770" s="257"/>
      <c r="H770" s="260">
        <v>12.061999999999999</v>
      </c>
      <c r="I770" s="261"/>
      <c r="J770" s="257"/>
      <c r="K770" s="257"/>
      <c r="L770" s="262"/>
      <c r="M770" s="263"/>
      <c r="N770" s="264"/>
      <c r="O770" s="264"/>
      <c r="P770" s="264"/>
      <c r="Q770" s="264"/>
      <c r="R770" s="264"/>
      <c r="S770" s="264"/>
      <c r="T770" s="265"/>
      <c r="AT770" s="266" t="s">
        <v>162</v>
      </c>
      <c r="AU770" s="266" t="s">
        <v>85</v>
      </c>
      <c r="AV770" s="13" t="s">
        <v>160</v>
      </c>
      <c r="AW770" s="13" t="s">
        <v>36</v>
      </c>
      <c r="AX770" s="13" t="s">
        <v>38</v>
      </c>
      <c r="AY770" s="266" t="s">
        <v>154</v>
      </c>
    </row>
    <row r="771" s="1" customFormat="1" ht="16.5" customHeight="1">
      <c r="B771" s="47"/>
      <c r="C771" s="222" t="s">
        <v>805</v>
      </c>
      <c r="D771" s="222" t="s">
        <v>156</v>
      </c>
      <c r="E771" s="223" t="s">
        <v>806</v>
      </c>
      <c r="F771" s="224" t="s">
        <v>807</v>
      </c>
      <c r="G771" s="225" t="s">
        <v>159</v>
      </c>
      <c r="H771" s="226">
        <v>4.633</v>
      </c>
      <c r="I771" s="227"/>
      <c r="J771" s="228">
        <f>ROUND(I771*H771,2)</f>
        <v>0</v>
      </c>
      <c r="K771" s="224" t="s">
        <v>21</v>
      </c>
      <c r="L771" s="73"/>
      <c r="M771" s="229" t="s">
        <v>21</v>
      </c>
      <c r="N771" s="230" t="s">
        <v>47</v>
      </c>
      <c r="O771" s="48"/>
      <c r="P771" s="231">
        <f>O771*H771</f>
        <v>0</v>
      </c>
      <c r="Q771" s="231">
        <v>0</v>
      </c>
      <c r="R771" s="231">
        <f>Q771*H771</f>
        <v>0</v>
      </c>
      <c r="S771" s="231">
        <v>0.26100000000000001</v>
      </c>
      <c r="T771" s="232">
        <f>S771*H771</f>
        <v>1.2092130000000001</v>
      </c>
      <c r="AR771" s="24" t="s">
        <v>160</v>
      </c>
      <c r="AT771" s="24" t="s">
        <v>156</v>
      </c>
      <c r="AU771" s="24" t="s">
        <v>85</v>
      </c>
      <c r="AY771" s="24" t="s">
        <v>154</v>
      </c>
      <c r="BE771" s="233">
        <f>IF(N771="základní",J771,0)</f>
        <v>0</v>
      </c>
      <c r="BF771" s="233">
        <f>IF(N771="snížená",J771,0)</f>
        <v>0</v>
      </c>
      <c r="BG771" s="233">
        <f>IF(N771="zákl. přenesená",J771,0)</f>
        <v>0</v>
      </c>
      <c r="BH771" s="233">
        <f>IF(N771="sníž. přenesená",J771,0)</f>
        <v>0</v>
      </c>
      <c r="BI771" s="233">
        <f>IF(N771="nulová",J771,0)</f>
        <v>0</v>
      </c>
      <c r="BJ771" s="24" t="s">
        <v>38</v>
      </c>
      <c r="BK771" s="233">
        <f>ROUND(I771*H771,2)</f>
        <v>0</v>
      </c>
      <c r="BL771" s="24" t="s">
        <v>160</v>
      </c>
      <c r="BM771" s="24" t="s">
        <v>808</v>
      </c>
    </row>
    <row r="772" s="11" customFormat="1">
      <c r="B772" s="234"/>
      <c r="C772" s="235"/>
      <c r="D772" s="236" t="s">
        <v>162</v>
      </c>
      <c r="E772" s="237" t="s">
        <v>21</v>
      </c>
      <c r="F772" s="238" t="s">
        <v>340</v>
      </c>
      <c r="G772" s="235"/>
      <c r="H772" s="237" t="s">
        <v>21</v>
      </c>
      <c r="I772" s="239"/>
      <c r="J772" s="235"/>
      <c r="K772" s="235"/>
      <c r="L772" s="240"/>
      <c r="M772" s="241"/>
      <c r="N772" s="242"/>
      <c r="O772" s="242"/>
      <c r="P772" s="242"/>
      <c r="Q772" s="242"/>
      <c r="R772" s="242"/>
      <c r="S772" s="242"/>
      <c r="T772" s="243"/>
      <c r="AT772" s="244" t="s">
        <v>162</v>
      </c>
      <c r="AU772" s="244" t="s">
        <v>85</v>
      </c>
      <c r="AV772" s="11" t="s">
        <v>38</v>
      </c>
      <c r="AW772" s="11" t="s">
        <v>36</v>
      </c>
      <c r="AX772" s="11" t="s">
        <v>76</v>
      </c>
      <c r="AY772" s="244" t="s">
        <v>154</v>
      </c>
    </row>
    <row r="773" s="12" customFormat="1">
      <c r="B773" s="245"/>
      <c r="C773" s="246"/>
      <c r="D773" s="236" t="s">
        <v>162</v>
      </c>
      <c r="E773" s="247" t="s">
        <v>21</v>
      </c>
      <c r="F773" s="248" t="s">
        <v>809</v>
      </c>
      <c r="G773" s="246"/>
      <c r="H773" s="249">
        <v>6.0730000000000004</v>
      </c>
      <c r="I773" s="250"/>
      <c r="J773" s="246"/>
      <c r="K773" s="246"/>
      <c r="L773" s="251"/>
      <c r="M773" s="252"/>
      <c r="N773" s="253"/>
      <c r="O773" s="253"/>
      <c r="P773" s="253"/>
      <c r="Q773" s="253"/>
      <c r="R773" s="253"/>
      <c r="S773" s="253"/>
      <c r="T773" s="254"/>
      <c r="AT773" s="255" t="s">
        <v>162</v>
      </c>
      <c r="AU773" s="255" t="s">
        <v>85</v>
      </c>
      <c r="AV773" s="12" t="s">
        <v>85</v>
      </c>
      <c r="AW773" s="12" t="s">
        <v>36</v>
      </c>
      <c r="AX773" s="12" t="s">
        <v>76</v>
      </c>
      <c r="AY773" s="255" t="s">
        <v>154</v>
      </c>
    </row>
    <row r="774" s="11" customFormat="1">
      <c r="B774" s="234"/>
      <c r="C774" s="235"/>
      <c r="D774" s="236" t="s">
        <v>162</v>
      </c>
      <c r="E774" s="237" t="s">
        <v>21</v>
      </c>
      <c r="F774" s="238" t="s">
        <v>356</v>
      </c>
      <c r="G774" s="235"/>
      <c r="H774" s="237" t="s">
        <v>21</v>
      </c>
      <c r="I774" s="239"/>
      <c r="J774" s="235"/>
      <c r="K774" s="235"/>
      <c r="L774" s="240"/>
      <c r="M774" s="241"/>
      <c r="N774" s="242"/>
      <c r="O774" s="242"/>
      <c r="P774" s="242"/>
      <c r="Q774" s="242"/>
      <c r="R774" s="242"/>
      <c r="S774" s="242"/>
      <c r="T774" s="243"/>
      <c r="AT774" s="244" t="s">
        <v>162</v>
      </c>
      <c r="AU774" s="244" t="s">
        <v>85</v>
      </c>
      <c r="AV774" s="11" t="s">
        <v>38</v>
      </c>
      <c r="AW774" s="11" t="s">
        <v>36</v>
      </c>
      <c r="AX774" s="11" t="s">
        <v>76</v>
      </c>
      <c r="AY774" s="244" t="s">
        <v>154</v>
      </c>
    </row>
    <row r="775" s="12" customFormat="1">
      <c r="B775" s="245"/>
      <c r="C775" s="246"/>
      <c r="D775" s="236" t="s">
        <v>162</v>
      </c>
      <c r="E775" s="247" t="s">
        <v>21</v>
      </c>
      <c r="F775" s="248" t="s">
        <v>810</v>
      </c>
      <c r="G775" s="246"/>
      <c r="H775" s="249">
        <v>-1.44</v>
      </c>
      <c r="I775" s="250"/>
      <c r="J775" s="246"/>
      <c r="K775" s="246"/>
      <c r="L775" s="251"/>
      <c r="M775" s="252"/>
      <c r="N775" s="253"/>
      <c r="O775" s="253"/>
      <c r="P775" s="253"/>
      <c r="Q775" s="253"/>
      <c r="R775" s="253"/>
      <c r="S775" s="253"/>
      <c r="T775" s="254"/>
      <c r="AT775" s="255" t="s">
        <v>162</v>
      </c>
      <c r="AU775" s="255" t="s">
        <v>85</v>
      </c>
      <c r="AV775" s="12" t="s">
        <v>85</v>
      </c>
      <c r="AW775" s="12" t="s">
        <v>36</v>
      </c>
      <c r="AX775" s="12" t="s">
        <v>76</v>
      </c>
      <c r="AY775" s="255" t="s">
        <v>154</v>
      </c>
    </row>
    <row r="776" s="14" customFormat="1">
      <c r="B776" s="267"/>
      <c r="C776" s="268"/>
      <c r="D776" s="236" t="s">
        <v>162</v>
      </c>
      <c r="E776" s="269" t="s">
        <v>21</v>
      </c>
      <c r="F776" s="270" t="s">
        <v>346</v>
      </c>
      <c r="G776" s="268"/>
      <c r="H776" s="271">
        <v>4.633</v>
      </c>
      <c r="I776" s="272"/>
      <c r="J776" s="268"/>
      <c r="K776" s="268"/>
      <c r="L776" s="273"/>
      <c r="M776" s="274"/>
      <c r="N776" s="275"/>
      <c r="O776" s="275"/>
      <c r="P776" s="275"/>
      <c r="Q776" s="275"/>
      <c r="R776" s="275"/>
      <c r="S776" s="275"/>
      <c r="T776" s="276"/>
      <c r="AT776" s="277" t="s">
        <v>162</v>
      </c>
      <c r="AU776" s="277" t="s">
        <v>85</v>
      </c>
      <c r="AV776" s="14" t="s">
        <v>170</v>
      </c>
      <c r="AW776" s="14" t="s">
        <v>36</v>
      </c>
      <c r="AX776" s="14" t="s">
        <v>76</v>
      </c>
      <c r="AY776" s="277" t="s">
        <v>154</v>
      </c>
    </row>
    <row r="777" s="13" customFormat="1">
      <c r="B777" s="256"/>
      <c r="C777" s="257"/>
      <c r="D777" s="236" t="s">
        <v>162</v>
      </c>
      <c r="E777" s="258" t="s">
        <v>21</v>
      </c>
      <c r="F777" s="259" t="s">
        <v>166</v>
      </c>
      <c r="G777" s="257"/>
      <c r="H777" s="260">
        <v>4.633</v>
      </c>
      <c r="I777" s="261"/>
      <c r="J777" s="257"/>
      <c r="K777" s="257"/>
      <c r="L777" s="262"/>
      <c r="M777" s="263"/>
      <c r="N777" s="264"/>
      <c r="O777" s="264"/>
      <c r="P777" s="264"/>
      <c r="Q777" s="264"/>
      <c r="R777" s="264"/>
      <c r="S777" s="264"/>
      <c r="T777" s="265"/>
      <c r="AT777" s="266" t="s">
        <v>162</v>
      </c>
      <c r="AU777" s="266" t="s">
        <v>85</v>
      </c>
      <c r="AV777" s="13" t="s">
        <v>160</v>
      </c>
      <c r="AW777" s="13" t="s">
        <v>36</v>
      </c>
      <c r="AX777" s="13" t="s">
        <v>38</v>
      </c>
      <c r="AY777" s="266" t="s">
        <v>154</v>
      </c>
    </row>
    <row r="778" s="1" customFormat="1" ht="16.5" customHeight="1">
      <c r="B778" s="47"/>
      <c r="C778" s="222" t="s">
        <v>811</v>
      </c>
      <c r="D778" s="222" t="s">
        <v>156</v>
      </c>
      <c r="E778" s="223" t="s">
        <v>812</v>
      </c>
      <c r="F778" s="224" t="s">
        <v>813</v>
      </c>
      <c r="G778" s="225" t="s">
        <v>185</v>
      </c>
      <c r="H778" s="226">
        <v>0.61399999999999999</v>
      </c>
      <c r="I778" s="227"/>
      <c r="J778" s="228">
        <f>ROUND(I778*H778,2)</f>
        <v>0</v>
      </c>
      <c r="K778" s="224" t="s">
        <v>21</v>
      </c>
      <c r="L778" s="73"/>
      <c r="M778" s="229" t="s">
        <v>21</v>
      </c>
      <c r="N778" s="230" t="s">
        <v>47</v>
      </c>
      <c r="O778" s="48"/>
      <c r="P778" s="231">
        <f>O778*H778</f>
        <v>0</v>
      </c>
      <c r="Q778" s="231">
        <v>0</v>
      </c>
      <c r="R778" s="231">
        <f>Q778*H778</f>
        <v>0</v>
      </c>
      <c r="S778" s="231">
        <v>1.671</v>
      </c>
      <c r="T778" s="232">
        <f>S778*H778</f>
        <v>1.0259940000000001</v>
      </c>
      <c r="AR778" s="24" t="s">
        <v>160</v>
      </c>
      <c r="AT778" s="24" t="s">
        <v>156</v>
      </c>
      <c r="AU778" s="24" t="s">
        <v>85</v>
      </c>
      <c r="AY778" s="24" t="s">
        <v>154</v>
      </c>
      <c r="BE778" s="233">
        <f>IF(N778="základní",J778,0)</f>
        <v>0</v>
      </c>
      <c r="BF778" s="233">
        <f>IF(N778="snížená",J778,0)</f>
        <v>0</v>
      </c>
      <c r="BG778" s="233">
        <f>IF(N778="zákl. přenesená",J778,0)</f>
        <v>0</v>
      </c>
      <c r="BH778" s="233">
        <f>IF(N778="sníž. přenesená",J778,0)</f>
        <v>0</v>
      </c>
      <c r="BI778" s="233">
        <f>IF(N778="nulová",J778,0)</f>
        <v>0</v>
      </c>
      <c r="BJ778" s="24" t="s">
        <v>38</v>
      </c>
      <c r="BK778" s="233">
        <f>ROUND(I778*H778,2)</f>
        <v>0</v>
      </c>
      <c r="BL778" s="24" t="s">
        <v>160</v>
      </c>
      <c r="BM778" s="24" t="s">
        <v>814</v>
      </c>
    </row>
    <row r="779" s="11" customFormat="1">
      <c r="B779" s="234"/>
      <c r="C779" s="235"/>
      <c r="D779" s="236" t="s">
        <v>162</v>
      </c>
      <c r="E779" s="237" t="s">
        <v>21</v>
      </c>
      <c r="F779" s="238" t="s">
        <v>340</v>
      </c>
      <c r="G779" s="235"/>
      <c r="H779" s="237" t="s">
        <v>21</v>
      </c>
      <c r="I779" s="239"/>
      <c r="J779" s="235"/>
      <c r="K779" s="235"/>
      <c r="L779" s="240"/>
      <c r="M779" s="241"/>
      <c r="N779" s="242"/>
      <c r="O779" s="242"/>
      <c r="P779" s="242"/>
      <c r="Q779" s="242"/>
      <c r="R779" s="242"/>
      <c r="S779" s="242"/>
      <c r="T779" s="243"/>
      <c r="AT779" s="244" t="s">
        <v>162</v>
      </c>
      <c r="AU779" s="244" t="s">
        <v>85</v>
      </c>
      <c r="AV779" s="11" t="s">
        <v>38</v>
      </c>
      <c r="AW779" s="11" t="s">
        <v>36</v>
      </c>
      <c r="AX779" s="11" t="s">
        <v>76</v>
      </c>
      <c r="AY779" s="244" t="s">
        <v>154</v>
      </c>
    </row>
    <row r="780" s="11" customFormat="1">
      <c r="B780" s="234"/>
      <c r="C780" s="235"/>
      <c r="D780" s="236" t="s">
        <v>162</v>
      </c>
      <c r="E780" s="237" t="s">
        <v>21</v>
      </c>
      <c r="F780" s="238" t="s">
        <v>815</v>
      </c>
      <c r="G780" s="235"/>
      <c r="H780" s="237" t="s">
        <v>21</v>
      </c>
      <c r="I780" s="239"/>
      <c r="J780" s="235"/>
      <c r="K780" s="235"/>
      <c r="L780" s="240"/>
      <c r="M780" s="241"/>
      <c r="N780" s="242"/>
      <c r="O780" s="242"/>
      <c r="P780" s="242"/>
      <c r="Q780" s="242"/>
      <c r="R780" s="242"/>
      <c r="S780" s="242"/>
      <c r="T780" s="243"/>
      <c r="AT780" s="244" t="s">
        <v>162</v>
      </c>
      <c r="AU780" s="244" t="s">
        <v>85</v>
      </c>
      <c r="AV780" s="11" t="s">
        <v>38</v>
      </c>
      <c r="AW780" s="11" t="s">
        <v>36</v>
      </c>
      <c r="AX780" s="11" t="s">
        <v>76</v>
      </c>
      <c r="AY780" s="244" t="s">
        <v>154</v>
      </c>
    </row>
    <row r="781" s="12" customFormat="1">
      <c r="B781" s="245"/>
      <c r="C781" s="246"/>
      <c r="D781" s="236" t="s">
        <v>162</v>
      </c>
      <c r="E781" s="247" t="s">
        <v>21</v>
      </c>
      <c r="F781" s="248" t="s">
        <v>816</v>
      </c>
      <c r="G781" s="246"/>
      <c r="H781" s="249">
        <v>0.254</v>
      </c>
      <c r="I781" s="250"/>
      <c r="J781" s="246"/>
      <c r="K781" s="246"/>
      <c r="L781" s="251"/>
      <c r="M781" s="252"/>
      <c r="N781" s="253"/>
      <c r="O781" s="253"/>
      <c r="P781" s="253"/>
      <c r="Q781" s="253"/>
      <c r="R781" s="253"/>
      <c r="S781" s="253"/>
      <c r="T781" s="254"/>
      <c r="AT781" s="255" t="s">
        <v>162</v>
      </c>
      <c r="AU781" s="255" t="s">
        <v>85</v>
      </c>
      <c r="AV781" s="12" t="s">
        <v>85</v>
      </c>
      <c r="AW781" s="12" t="s">
        <v>36</v>
      </c>
      <c r="AX781" s="12" t="s">
        <v>76</v>
      </c>
      <c r="AY781" s="255" t="s">
        <v>154</v>
      </c>
    </row>
    <row r="782" s="12" customFormat="1">
      <c r="B782" s="245"/>
      <c r="C782" s="246"/>
      <c r="D782" s="236" t="s">
        <v>162</v>
      </c>
      <c r="E782" s="247" t="s">
        <v>21</v>
      </c>
      <c r="F782" s="248" t="s">
        <v>817</v>
      </c>
      <c r="G782" s="246"/>
      <c r="H782" s="249">
        <v>0.35999999999999999</v>
      </c>
      <c r="I782" s="250"/>
      <c r="J782" s="246"/>
      <c r="K782" s="246"/>
      <c r="L782" s="251"/>
      <c r="M782" s="252"/>
      <c r="N782" s="253"/>
      <c r="O782" s="253"/>
      <c r="P782" s="253"/>
      <c r="Q782" s="253"/>
      <c r="R782" s="253"/>
      <c r="S782" s="253"/>
      <c r="T782" s="254"/>
      <c r="AT782" s="255" t="s">
        <v>162</v>
      </c>
      <c r="AU782" s="255" t="s">
        <v>85</v>
      </c>
      <c r="AV782" s="12" t="s">
        <v>85</v>
      </c>
      <c r="AW782" s="12" t="s">
        <v>36</v>
      </c>
      <c r="AX782" s="12" t="s">
        <v>76</v>
      </c>
      <c r="AY782" s="255" t="s">
        <v>154</v>
      </c>
    </row>
    <row r="783" s="13" customFormat="1">
      <c r="B783" s="256"/>
      <c r="C783" s="257"/>
      <c r="D783" s="236" t="s">
        <v>162</v>
      </c>
      <c r="E783" s="258" t="s">
        <v>21</v>
      </c>
      <c r="F783" s="259" t="s">
        <v>166</v>
      </c>
      <c r="G783" s="257"/>
      <c r="H783" s="260">
        <v>0.61399999999999999</v>
      </c>
      <c r="I783" s="261"/>
      <c r="J783" s="257"/>
      <c r="K783" s="257"/>
      <c r="L783" s="262"/>
      <c r="M783" s="263"/>
      <c r="N783" s="264"/>
      <c r="O783" s="264"/>
      <c r="P783" s="264"/>
      <c r="Q783" s="264"/>
      <c r="R783" s="264"/>
      <c r="S783" s="264"/>
      <c r="T783" s="265"/>
      <c r="AT783" s="266" t="s">
        <v>162</v>
      </c>
      <c r="AU783" s="266" t="s">
        <v>85</v>
      </c>
      <c r="AV783" s="13" t="s">
        <v>160</v>
      </c>
      <c r="AW783" s="13" t="s">
        <v>36</v>
      </c>
      <c r="AX783" s="13" t="s">
        <v>38</v>
      </c>
      <c r="AY783" s="266" t="s">
        <v>154</v>
      </c>
    </row>
    <row r="784" s="1" customFormat="1" ht="16.5" customHeight="1">
      <c r="B784" s="47"/>
      <c r="C784" s="222" t="s">
        <v>818</v>
      </c>
      <c r="D784" s="222" t="s">
        <v>156</v>
      </c>
      <c r="E784" s="223" t="s">
        <v>819</v>
      </c>
      <c r="F784" s="224" t="s">
        <v>820</v>
      </c>
      <c r="G784" s="225" t="s">
        <v>185</v>
      </c>
      <c r="H784" s="226">
        <v>0.753</v>
      </c>
      <c r="I784" s="227"/>
      <c r="J784" s="228">
        <f>ROUND(I784*H784,2)</f>
        <v>0</v>
      </c>
      <c r="K784" s="224" t="s">
        <v>21</v>
      </c>
      <c r="L784" s="73"/>
      <c r="M784" s="229" t="s">
        <v>21</v>
      </c>
      <c r="N784" s="230" t="s">
        <v>47</v>
      </c>
      <c r="O784" s="48"/>
      <c r="P784" s="231">
        <f>O784*H784</f>
        <v>0</v>
      </c>
      <c r="Q784" s="231">
        <v>0</v>
      </c>
      <c r="R784" s="231">
        <f>Q784*H784</f>
        <v>0</v>
      </c>
      <c r="S784" s="231">
        <v>2.2000000000000002</v>
      </c>
      <c r="T784" s="232">
        <f>S784*H784</f>
        <v>1.6566000000000001</v>
      </c>
      <c r="AR784" s="24" t="s">
        <v>160</v>
      </c>
      <c r="AT784" s="24" t="s">
        <v>156</v>
      </c>
      <c r="AU784" s="24" t="s">
        <v>85</v>
      </c>
      <c r="AY784" s="24" t="s">
        <v>154</v>
      </c>
      <c r="BE784" s="233">
        <f>IF(N784="základní",J784,0)</f>
        <v>0</v>
      </c>
      <c r="BF784" s="233">
        <f>IF(N784="snížená",J784,0)</f>
        <v>0</v>
      </c>
      <c r="BG784" s="233">
        <f>IF(N784="zákl. přenesená",J784,0)</f>
        <v>0</v>
      </c>
      <c r="BH784" s="233">
        <f>IF(N784="sníž. přenesená",J784,0)</f>
        <v>0</v>
      </c>
      <c r="BI784" s="233">
        <f>IF(N784="nulová",J784,0)</f>
        <v>0</v>
      </c>
      <c r="BJ784" s="24" t="s">
        <v>38</v>
      </c>
      <c r="BK784" s="233">
        <f>ROUND(I784*H784,2)</f>
        <v>0</v>
      </c>
      <c r="BL784" s="24" t="s">
        <v>160</v>
      </c>
      <c r="BM784" s="24" t="s">
        <v>821</v>
      </c>
    </row>
    <row r="785" s="11" customFormat="1">
      <c r="B785" s="234"/>
      <c r="C785" s="235"/>
      <c r="D785" s="236" t="s">
        <v>162</v>
      </c>
      <c r="E785" s="237" t="s">
        <v>21</v>
      </c>
      <c r="F785" s="238" t="s">
        <v>189</v>
      </c>
      <c r="G785" s="235"/>
      <c r="H785" s="237" t="s">
        <v>21</v>
      </c>
      <c r="I785" s="239"/>
      <c r="J785" s="235"/>
      <c r="K785" s="235"/>
      <c r="L785" s="240"/>
      <c r="M785" s="241"/>
      <c r="N785" s="242"/>
      <c r="O785" s="242"/>
      <c r="P785" s="242"/>
      <c r="Q785" s="242"/>
      <c r="R785" s="242"/>
      <c r="S785" s="242"/>
      <c r="T785" s="243"/>
      <c r="AT785" s="244" t="s">
        <v>162</v>
      </c>
      <c r="AU785" s="244" t="s">
        <v>85</v>
      </c>
      <c r="AV785" s="11" t="s">
        <v>38</v>
      </c>
      <c r="AW785" s="11" t="s">
        <v>36</v>
      </c>
      <c r="AX785" s="11" t="s">
        <v>76</v>
      </c>
      <c r="AY785" s="244" t="s">
        <v>154</v>
      </c>
    </row>
    <row r="786" s="11" customFormat="1">
      <c r="B786" s="234"/>
      <c r="C786" s="235"/>
      <c r="D786" s="236" t="s">
        <v>162</v>
      </c>
      <c r="E786" s="237" t="s">
        <v>21</v>
      </c>
      <c r="F786" s="238" t="s">
        <v>822</v>
      </c>
      <c r="G786" s="235"/>
      <c r="H786" s="237" t="s">
        <v>21</v>
      </c>
      <c r="I786" s="239"/>
      <c r="J786" s="235"/>
      <c r="K786" s="235"/>
      <c r="L786" s="240"/>
      <c r="M786" s="241"/>
      <c r="N786" s="242"/>
      <c r="O786" s="242"/>
      <c r="P786" s="242"/>
      <c r="Q786" s="242"/>
      <c r="R786" s="242"/>
      <c r="S786" s="242"/>
      <c r="T786" s="243"/>
      <c r="AT786" s="244" t="s">
        <v>162</v>
      </c>
      <c r="AU786" s="244" t="s">
        <v>85</v>
      </c>
      <c r="AV786" s="11" t="s">
        <v>38</v>
      </c>
      <c r="AW786" s="11" t="s">
        <v>36</v>
      </c>
      <c r="AX786" s="11" t="s">
        <v>76</v>
      </c>
      <c r="AY786" s="244" t="s">
        <v>154</v>
      </c>
    </row>
    <row r="787" s="12" customFormat="1">
      <c r="B787" s="245"/>
      <c r="C787" s="246"/>
      <c r="D787" s="236" t="s">
        <v>162</v>
      </c>
      <c r="E787" s="247" t="s">
        <v>21</v>
      </c>
      <c r="F787" s="248" t="s">
        <v>823</v>
      </c>
      <c r="G787" s="246"/>
      <c r="H787" s="249">
        <v>0.14399999999999999</v>
      </c>
      <c r="I787" s="250"/>
      <c r="J787" s="246"/>
      <c r="K787" s="246"/>
      <c r="L787" s="251"/>
      <c r="M787" s="252"/>
      <c r="N787" s="253"/>
      <c r="O787" s="253"/>
      <c r="P787" s="253"/>
      <c r="Q787" s="253"/>
      <c r="R787" s="253"/>
      <c r="S787" s="253"/>
      <c r="T787" s="254"/>
      <c r="AT787" s="255" t="s">
        <v>162</v>
      </c>
      <c r="AU787" s="255" t="s">
        <v>85</v>
      </c>
      <c r="AV787" s="12" t="s">
        <v>85</v>
      </c>
      <c r="AW787" s="12" t="s">
        <v>36</v>
      </c>
      <c r="AX787" s="12" t="s">
        <v>76</v>
      </c>
      <c r="AY787" s="255" t="s">
        <v>154</v>
      </c>
    </row>
    <row r="788" s="12" customFormat="1">
      <c r="B788" s="245"/>
      <c r="C788" s="246"/>
      <c r="D788" s="236" t="s">
        <v>162</v>
      </c>
      <c r="E788" s="247" t="s">
        <v>21</v>
      </c>
      <c r="F788" s="248" t="s">
        <v>824</v>
      </c>
      <c r="G788" s="246"/>
      <c r="H788" s="249">
        <v>0.16</v>
      </c>
      <c r="I788" s="250"/>
      <c r="J788" s="246"/>
      <c r="K788" s="246"/>
      <c r="L788" s="251"/>
      <c r="M788" s="252"/>
      <c r="N788" s="253"/>
      <c r="O788" s="253"/>
      <c r="P788" s="253"/>
      <c r="Q788" s="253"/>
      <c r="R788" s="253"/>
      <c r="S788" s="253"/>
      <c r="T788" s="254"/>
      <c r="AT788" s="255" t="s">
        <v>162</v>
      </c>
      <c r="AU788" s="255" t="s">
        <v>85</v>
      </c>
      <c r="AV788" s="12" t="s">
        <v>85</v>
      </c>
      <c r="AW788" s="12" t="s">
        <v>36</v>
      </c>
      <c r="AX788" s="12" t="s">
        <v>76</v>
      </c>
      <c r="AY788" s="255" t="s">
        <v>154</v>
      </c>
    </row>
    <row r="789" s="12" customFormat="1">
      <c r="B789" s="245"/>
      <c r="C789" s="246"/>
      <c r="D789" s="236" t="s">
        <v>162</v>
      </c>
      <c r="E789" s="247" t="s">
        <v>21</v>
      </c>
      <c r="F789" s="248" t="s">
        <v>825</v>
      </c>
      <c r="G789" s="246"/>
      <c r="H789" s="249">
        <v>0.13500000000000001</v>
      </c>
      <c r="I789" s="250"/>
      <c r="J789" s="246"/>
      <c r="K789" s="246"/>
      <c r="L789" s="251"/>
      <c r="M789" s="252"/>
      <c r="N789" s="253"/>
      <c r="O789" s="253"/>
      <c r="P789" s="253"/>
      <c r="Q789" s="253"/>
      <c r="R789" s="253"/>
      <c r="S789" s="253"/>
      <c r="T789" s="254"/>
      <c r="AT789" s="255" t="s">
        <v>162</v>
      </c>
      <c r="AU789" s="255" t="s">
        <v>85</v>
      </c>
      <c r="AV789" s="12" t="s">
        <v>85</v>
      </c>
      <c r="AW789" s="12" t="s">
        <v>36</v>
      </c>
      <c r="AX789" s="12" t="s">
        <v>76</v>
      </c>
      <c r="AY789" s="255" t="s">
        <v>154</v>
      </c>
    </row>
    <row r="790" s="11" customFormat="1">
      <c r="B790" s="234"/>
      <c r="C790" s="235"/>
      <c r="D790" s="236" t="s">
        <v>162</v>
      </c>
      <c r="E790" s="237" t="s">
        <v>21</v>
      </c>
      <c r="F790" s="238" t="s">
        <v>826</v>
      </c>
      <c r="G790" s="235"/>
      <c r="H790" s="237" t="s">
        <v>21</v>
      </c>
      <c r="I790" s="239"/>
      <c r="J790" s="235"/>
      <c r="K790" s="235"/>
      <c r="L790" s="240"/>
      <c r="M790" s="241"/>
      <c r="N790" s="242"/>
      <c r="O790" s="242"/>
      <c r="P790" s="242"/>
      <c r="Q790" s="242"/>
      <c r="R790" s="242"/>
      <c r="S790" s="242"/>
      <c r="T790" s="243"/>
      <c r="AT790" s="244" t="s">
        <v>162</v>
      </c>
      <c r="AU790" s="244" t="s">
        <v>85</v>
      </c>
      <c r="AV790" s="11" t="s">
        <v>38</v>
      </c>
      <c r="AW790" s="11" t="s">
        <v>36</v>
      </c>
      <c r="AX790" s="11" t="s">
        <v>76</v>
      </c>
      <c r="AY790" s="244" t="s">
        <v>154</v>
      </c>
    </row>
    <row r="791" s="12" customFormat="1">
      <c r="B791" s="245"/>
      <c r="C791" s="246"/>
      <c r="D791" s="236" t="s">
        <v>162</v>
      </c>
      <c r="E791" s="247" t="s">
        <v>21</v>
      </c>
      <c r="F791" s="248" t="s">
        <v>827</v>
      </c>
      <c r="G791" s="246"/>
      <c r="H791" s="249">
        <v>0.153</v>
      </c>
      <c r="I791" s="250"/>
      <c r="J791" s="246"/>
      <c r="K791" s="246"/>
      <c r="L791" s="251"/>
      <c r="M791" s="252"/>
      <c r="N791" s="253"/>
      <c r="O791" s="253"/>
      <c r="P791" s="253"/>
      <c r="Q791" s="253"/>
      <c r="R791" s="253"/>
      <c r="S791" s="253"/>
      <c r="T791" s="254"/>
      <c r="AT791" s="255" t="s">
        <v>162</v>
      </c>
      <c r="AU791" s="255" t="s">
        <v>85</v>
      </c>
      <c r="AV791" s="12" t="s">
        <v>85</v>
      </c>
      <c r="AW791" s="12" t="s">
        <v>36</v>
      </c>
      <c r="AX791" s="12" t="s">
        <v>76</v>
      </c>
      <c r="AY791" s="255" t="s">
        <v>154</v>
      </c>
    </row>
    <row r="792" s="11" customFormat="1">
      <c r="B792" s="234"/>
      <c r="C792" s="235"/>
      <c r="D792" s="236" t="s">
        <v>162</v>
      </c>
      <c r="E792" s="237" t="s">
        <v>21</v>
      </c>
      <c r="F792" s="238" t="s">
        <v>828</v>
      </c>
      <c r="G792" s="235"/>
      <c r="H792" s="237" t="s">
        <v>21</v>
      </c>
      <c r="I792" s="239"/>
      <c r="J792" s="235"/>
      <c r="K792" s="235"/>
      <c r="L792" s="240"/>
      <c r="M792" s="241"/>
      <c r="N792" s="242"/>
      <c r="O792" s="242"/>
      <c r="P792" s="242"/>
      <c r="Q792" s="242"/>
      <c r="R792" s="242"/>
      <c r="S792" s="242"/>
      <c r="T792" s="243"/>
      <c r="AT792" s="244" t="s">
        <v>162</v>
      </c>
      <c r="AU792" s="244" t="s">
        <v>85</v>
      </c>
      <c r="AV792" s="11" t="s">
        <v>38</v>
      </c>
      <c r="AW792" s="11" t="s">
        <v>36</v>
      </c>
      <c r="AX792" s="11" t="s">
        <v>76</v>
      </c>
      <c r="AY792" s="244" t="s">
        <v>154</v>
      </c>
    </row>
    <row r="793" s="12" customFormat="1">
      <c r="B793" s="245"/>
      <c r="C793" s="246"/>
      <c r="D793" s="236" t="s">
        <v>162</v>
      </c>
      <c r="E793" s="247" t="s">
        <v>21</v>
      </c>
      <c r="F793" s="248" t="s">
        <v>829</v>
      </c>
      <c r="G793" s="246"/>
      <c r="H793" s="249">
        <v>0.35899999999999999</v>
      </c>
      <c r="I793" s="250"/>
      <c r="J793" s="246"/>
      <c r="K793" s="246"/>
      <c r="L793" s="251"/>
      <c r="M793" s="252"/>
      <c r="N793" s="253"/>
      <c r="O793" s="253"/>
      <c r="P793" s="253"/>
      <c r="Q793" s="253"/>
      <c r="R793" s="253"/>
      <c r="S793" s="253"/>
      <c r="T793" s="254"/>
      <c r="AT793" s="255" t="s">
        <v>162</v>
      </c>
      <c r="AU793" s="255" t="s">
        <v>85</v>
      </c>
      <c r="AV793" s="12" t="s">
        <v>85</v>
      </c>
      <c r="AW793" s="12" t="s">
        <v>36</v>
      </c>
      <c r="AX793" s="12" t="s">
        <v>76</v>
      </c>
      <c r="AY793" s="255" t="s">
        <v>154</v>
      </c>
    </row>
    <row r="794" s="12" customFormat="1">
      <c r="B794" s="245"/>
      <c r="C794" s="246"/>
      <c r="D794" s="236" t="s">
        <v>162</v>
      </c>
      <c r="E794" s="247" t="s">
        <v>21</v>
      </c>
      <c r="F794" s="248" t="s">
        <v>830</v>
      </c>
      <c r="G794" s="246"/>
      <c r="H794" s="249">
        <v>-0.19800000000000001</v>
      </c>
      <c r="I794" s="250"/>
      <c r="J794" s="246"/>
      <c r="K794" s="246"/>
      <c r="L794" s="251"/>
      <c r="M794" s="252"/>
      <c r="N794" s="253"/>
      <c r="O794" s="253"/>
      <c r="P794" s="253"/>
      <c r="Q794" s="253"/>
      <c r="R794" s="253"/>
      <c r="S794" s="253"/>
      <c r="T794" s="254"/>
      <c r="AT794" s="255" t="s">
        <v>162</v>
      </c>
      <c r="AU794" s="255" t="s">
        <v>85</v>
      </c>
      <c r="AV794" s="12" t="s">
        <v>85</v>
      </c>
      <c r="AW794" s="12" t="s">
        <v>36</v>
      </c>
      <c r="AX794" s="12" t="s">
        <v>76</v>
      </c>
      <c r="AY794" s="255" t="s">
        <v>154</v>
      </c>
    </row>
    <row r="795" s="14" customFormat="1">
      <c r="B795" s="267"/>
      <c r="C795" s="268"/>
      <c r="D795" s="236" t="s">
        <v>162</v>
      </c>
      <c r="E795" s="269" t="s">
        <v>21</v>
      </c>
      <c r="F795" s="270" t="s">
        <v>192</v>
      </c>
      <c r="G795" s="268"/>
      <c r="H795" s="271">
        <v>0.753</v>
      </c>
      <c r="I795" s="272"/>
      <c r="J795" s="268"/>
      <c r="K795" s="268"/>
      <c r="L795" s="273"/>
      <c r="M795" s="274"/>
      <c r="N795" s="275"/>
      <c r="O795" s="275"/>
      <c r="P795" s="275"/>
      <c r="Q795" s="275"/>
      <c r="R795" s="275"/>
      <c r="S795" s="275"/>
      <c r="T795" s="276"/>
      <c r="AT795" s="277" t="s">
        <v>162</v>
      </c>
      <c r="AU795" s="277" t="s">
        <v>85</v>
      </c>
      <c r="AV795" s="14" t="s">
        <v>170</v>
      </c>
      <c r="AW795" s="14" t="s">
        <v>36</v>
      </c>
      <c r="AX795" s="14" t="s">
        <v>76</v>
      </c>
      <c r="AY795" s="277" t="s">
        <v>154</v>
      </c>
    </row>
    <row r="796" s="13" customFormat="1">
      <c r="B796" s="256"/>
      <c r="C796" s="257"/>
      <c r="D796" s="236" t="s">
        <v>162</v>
      </c>
      <c r="E796" s="258" t="s">
        <v>21</v>
      </c>
      <c r="F796" s="259" t="s">
        <v>166</v>
      </c>
      <c r="G796" s="257"/>
      <c r="H796" s="260">
        <v>0.753</v>
      </c>
      <c r="I796" s="261"/>
      <c r="J796" s="257"/>
      <c r="K796" s="257"/>
      <c r="L796" s="262"/>
      <c r="M796" s="263"/>
      <c r="N796" s="264"/>
      <c r="O796" s="264"/>
      <c r="P796" s="264"/>
      <c r="Q796" s="264"/>
      <c r="R796" s="264"/>
      <c r="S796" s="264"/>
      <c r="T796" s="265"/>
      <c r="AT796" s="266" t="s">
        <v>162</v>
      </c>
      <c r="AU796" s="266" t="s">
        <v>85</v>
      </c>
      <c r="AV796" s="13" t="s">
        <v>160</v>
      </c>
      <c r="AW796" s="13" t="s">
        <v>36</v>
      </c>
      <c r="AX796" s="13" t="s">
        <v>38</v>
      </c>
      <c r="AY796" s="266" t="s">
        <v>154</v>
      </c>
    </row>
    <row r="797" s="1" customFormat="1" ht="25.5" customHeight="1">
      <c r="B797" s="47"/>
      <c r="C797" s="222" t="s">
        <v>831</v>
      </c>
      <c r="D797" s="222" t="s">
        <v>156</v>
      </c>
      <c r="E797" s="223" t="s">
        <v>832</v>
      </c>
      <c r="F797" s="224" t="s">
        <v>833</v>
      </c>
      <c r="G797" s="225" t="s">
        <v>185</v>
      </c>
      <c r="H797" s="226">
        <v>2.9329999999999998</v>
      </c>
      <c r="I797" s="227"/>
      <c r="J797" s="228">
        <f>ROUND(I797*H797,2)</f>
        <v>0</v>
      </c>
      <c r="K797" s="224" t="s">
        <v>21</v>
      </c>
      <c r="L797" s="73"/>
      <c r="M797" s="229" t="s">
        <v>21</v>
      </c>
      <c r="N797" s="230" t="s">
        <v>47</v>
      </c>
      <c r="O797" s="48"/>
      <c r="P797" s="231">
        <f>O797*H797</f>
        <v>0</v>
      </c>
      <c r="Q797" s="231">
        <v>0</v>
      </c>
      <c r="R797" s="231">
        <f>Q797*H797</f>
        <v>0</v>
      </c>
      <c r="S797" s="231">
        <v>2.2000000000000002</v>
      </c>
      <c r="T797" s="232">
        <f>S797*H797</f>
        <v>6.4526000000000003</v>
      </c>
      <c r="AR797" s="24" t="s">
        <v>160</v>
      </c>
      <c r="AT797" s="24" t="s">
        <v>156</v>
      </c>
      <c r="AU797" s="24" t="s">
        <v>85</v>
      </c>
      <c r="AY797" s="24" t="s">
        <v>154</v>
      </c>
      <c r="BE797" s="233">
        <f>IF(N797="základní",J797,0)</f>
        <v>0</v>
      </c>
      <c r="BF797" s="233">
        <f>IF(N797="snížená",J797,0)</f>
        <v>0</v>
      </c>
      <c r="BG797" s="233">
        <f>IF(N797="zákl. přenesená",J797,0)</f>
        <v>0</v>
      </c>
      <c r="BH797" s="233">
        <f>IF(N797="sníž. přenesená",J797,0)</f>
        <v>0</v>
      </c>
      <c r="BI797" s="233">
        <f>IF(N797="nulová",J797,0)</f>
        <v>0</v>
      </c>
      <c r="BJ797" s="24" t="s">
        <v>38</v>
      </c>
      <c r="BK797" s="233">
        <f>ROUND(I797*H797,2)</f>
        <v>0</v>
      </c>
      <c r="BL797" s="24" t="s">
        <v>160</v>
      </c>
      <c r="BM797" s="24" t="s">
        <v>834</v>
      </c>
    </row>
    <row r="798" s="11" customFormat="1">
      <c r="B798" s="234"/>
      <c r="C798" s="235"/>
      <c r="D798" s="236" t="s">
        <v>162</v>
      </c>
      <c r="E798" s="237" t="s">
        <v>21</v>
      </c>
      <c r="F798" s="238" t="s">
        <v>189</v>
      </c>
      <c r="G798" s="235"/>
      <c r="H798" s="237" t="s">
        <v>21</v>
      </c>
      <c r="I798" s="239"/>
      <c r="J798" s="235"/>
      <c r="K798" s="235"/>
      <c r="L798" s="240"/>
      <c r="M798" s="241"/>
      <c r="N798" s="242"/>
      <c r="O798" s="242"/>
      <c r="P798" s="242"/>
      <c r="Q798" s="242"/>
      <c r="R798" s="242"/>
      <c r="S798" s="242"/>
      <c r="T798" s="243"/>
      <c r="AT798" s="244" t="s">
        <v>162</v>
      </c>
      <c r="AU798" s="244" t="s">
        <v>85</v>
      </c>
      <c r="AV798" s="11" t="s">
        <v>38</v>
      </c>
      <c r="AW798" s="11" t="s">
        <v>36</v>
      </c>
      <c r="AX798" s="11" t="s">
        <v>76</v>
      </c>
      <c r="AY798" s="244" t="s">
        <v>154</v>
      </c>
    </row>
    <row r="799" s="11" customFormat="1">
      <c r="B799" s="234"/>
      <c r="C799" s="235"/>
      <c r="D799" s="236" t="s">
        <v>162</v>
      </c>
      <c r="E799" s="237" t="s">
        <v>21</v>
      </c>
      <c r="F799" s="238" t="s">
        <v>835</v>
      </c>
      <c r="G799" s="235"/>
      <c r="H799" s="237" t="s">
        <v>21</v>
      </c>
      <c r="I799" s="239"/>
      <c r="J799" s="235"/>
      <c r="K799" s="235"/>
      <c r="L799" s="240"/>
      <c r="M799" s="241"/>
      <c r="N799" s="242"/>
      <c r="O799" s="242"/>
      <c r="P799" s="242"/>
      <c r="Q799" s="242"/>
      <c r="R799" s="242"/>
      <c r="S799" s="242"/>
      <c r="T799" s="243"/>
      <c r="AT799" s="244" t="s">
        <v>162</v>
      </c>
      <c r="AU799" s="244" t="s">
        <v>85</v>
      </c>
      <c r="AV799" s="11" t="s">
        <v>38</v>
      </c>
      <c r="AW799" s="11" t="s">
        <v>36</v>
      </c>
      <c r="AX799" s="11" t="s">
        <v>76</v>
      </c>
      <c r="AY799" s="244" t="s">
        <v>154</v>
      </c>
    </row>
    <row r="800" s="11" customFormat="1">
      <c r="B800" s="234"/>
      <c r="C800" s="235"/>
      <c r="D800" s="236" t="s">
        <v>162</v>
      </c>
      <c r="E800" s="237" t="s">
        <v>21</v>
      </c>
      <c r="F800" s="238" t="s">
        <v>836</v>
      </c>
      <c r="G800" s="235"/>
      <c r="H800" s="237" t="s">
        <v>21</v>
      </c>
      <c r="I800" s="239"/>
      <c r="J800" s="235"/>
      <c r="K800" s="235"/>
      <c r="L800" s="240"/>
      <c r="M800" s="241"/>
      <c r="N800" s="242"/>
      <c r="O800" s="242"/>
      <c r="P800" s="242"/>
      <c r="Q800" s="242"/>
      <c r="R800" s="242"/>
      <c r="S800" s="242"/>
      <c r="T800" s="243"/>
      <c r="AT800" s="244" t="s">
        <v>162</v>
      </c>
      <c r="AU800" s="244" t="s">
        <v>85</v>
      </c>
      <c r="AV800" s="11" t="s">
        <v>38</v>
      </c>
      <c r="AW800" s="11" t="s">
        <v>36</v>
      </c>
      <c r="AX800" s="11" t="s">
        <v>76</v>
      </c>
      <c r="AY800" s="244" t="s">
        <v>154</v>
      </c>
    </row>
    <row r="801" s="12" customFormat="1">
      <c r="B801" s="245"/>
      <c r="C801" s="246"/>
      <c r="D801" s="236" t="s">
        <v>162</v>
      </c>
      <c r="E801" s="247" t="s">
        <v>21</v>
      </c>
      <c r="F801" s="248" t="s">
        <v>837</v>
      </c>
      <c r="G801" s="246"/>
      <c r="H801" s="249">
        <v>1.6160000000000001</v>
      </c>
      <c r="I801" s="250"/>
      <c r="J801" s="246"/>
      <c r="K801" s="246"/>
      <c r="L801" s="251"/>
      <c r="M801" s="252"/>
      <c r="N801" s="253"/>
      <c r="O801" s="253"/>
      <c r="P801" s="253"/>
      <c r="Q801" s="253"/>
      <c r="R801" s="253"/>
      <c r="S801" s="253"/>
      <c r="T801" s="254"/>
      <c r="AT801" s="255" t="s">
        <v>162</v>
      </c>
      <c r="AU801" s="255" t="s">
        <v>85</v>
      </c>
      <c r="AV801" s="12" t="s">
        <v>85</v>
      </c>
      <c r="AW801" s="12" t="s">
        <v>36</v>
      </c>
      <c r="AX801" s="12" t="s">
        <v>76</v>
      </c>
      <c r="AY801" s="255" t="s">
        <v>154</v>
      </c>
    </row>
    <row r="802" s="11" customFormat="1">
      <c r="B802" s="234"/>
      <c r="C802" s="235"/>
      <c r="D802" s="236" t="s">
        <v>162</v>
      </c>
      <c r="E802" s="237" t="s">
        <v>21</v>
      </c>
      <c r="F802" s="238" t="s">
        <v>838</v>
      </c>
      <c r="G802" s="235"/>
      <c r="H802" s="237" t="s">
        <v>21</v>
      </c>
      <c r="I802" s="239"/>
      <c r="J802" s="235"/>
      <c r="K802" s="235"/>
      <c r="L802" s="240"/>
      <c r="M802" s="241"/>
      <c r="N802" s="242"/>
      <c r="O802" s="242"/>
      <c r="P802" s="242"/>
      <c r="Q802" s="242"/>
      <c r="R802" s="242"/>
      <c r="S802" s="242"/>
      <c r="T802" s="243"/>
      <c r="AT802" s="244" t="s">
        <v>162</v>
      </c>
      <c r="AU802" s="244" t="s">
        <v>85</v>
      </c>
      <c r="AV802" s="11" t="s">
        <v>38</v>
      </c>
      <c r="AW802" s="11" t="s">
        <v>36</v>
      </c>
      <c r="AX802" s="11" t="s">
        <v>76</v>
      </c>
      <c r="AY802" s="244" t="s">
        <v>154</v>
      </c>
    </row>
    <row r="803" s="12" customFormat="1">
      <c r="B803" s="245"/>
      <c r="C803" s="246"/>
      <c r="D803" s="236" t="s">
        <v>162</v>
      </c>
      <c r="E803" s="247" t="s">
        <v>21</v>
      </c>
      <c r="F803" s="248" t="s">
        <v>839</v>
      </c>
      <c r="G803" s="246"/>
      <c r="H803" s="249">
        <v>1.317</v>
      </c>
      <c r="I803" s="250"/>
      <c r="J803" s="246"/>
      <c r="K803" s="246"/>
      <c r="L803" s="251"/>
      <c r="M803" s="252"/>
      <c r="N803" s="253"/>
      <c r="O803" s="253"/>
      <c r="P803" s="253"/>
      <c r="Q803" s="253"/>
      <c r="R803" s="253"/>
      <c r="S803" s="253"/>
      <c r="T803" s="254"/>
      <c r="AT803" s="255" t="s">
        <v>162</v>
      </c>
      <c r="AU803" s="255" t="s">
        <v>85</v>
      </c>
      <c r="AV803" s="12" t="s">
        <v>85</v>
      </c>
      <c r="AW803" s="12" t="s">
        <v>36</v>
      </c>
      <c r="AX803" s="12" t="s">
        <v>76</v>
      </c>
      <c r="AY803" s="255" t="s">
        <v>154</v>
      </c>
    </row>
    <row r="804" s="14" customFormat="1">
      <c r="B804" s="267"/>
      <c r="C804" s="268"/>
      <c r="D804" s="236" t="s">
        <v>162</v>
      </c>
      <c r="E804" s="269" t="s">
        <v>21</v>
      </c>
      <c r="F804" s="270" t="s">
        <v>192</v>
      </c>
      <c r="G804" s="268"/>
      <c r="H804" s="271">
        <v>2.9329999999999998</v>
      </c>
      <c r="I804" s="272"/>
      <c r="J804" s="268"/>
      <c r="K804" s="268"/>
      <c r="L804" s="273"/>
      <c r="M804" s="274"/>
      <c r="N804" s="275"/>
      <c r="O804" s="275"/>
      <c r="P804" s="275"/>
      <c r="Q804" s="275"/>
      <c r="R804" s="275"/>
      <c r="S804" s="275"/>
      <c r="T804" s="276"/>
      <c r="AT804" s="277" t="s">
        <v>162</v>
      </c>
      <c r="AU804" s="277" t="s">
        <v>85</v>
      </c>
      <c r="AV804" s="14" t="s">
        <v>170</v>
      </c>
      <c r="AW804" s="14" t="s">
        <v>36</v>
      </c>
      <c r="AX804" s="14" t="s">
        <v>76</v>
      </c>
      <c r="AY804" s="277" t="s">
        <v>154</v>
      </c>
    </row>
    <row r="805" s="13" customFormat="1">
      <c r="B805" s="256"/>
      <c r="C805" s="257"/>
      <c r="D805" s="236" t="s">
        <v>162</v>
      </c>
      <c r="E805" s="258" t="s">
        <v>21</v>
      </c>
      <c r="F805" s="259" t="s">
        <v>166</v>
      </c>
      <c r="G805" s="257"/>
      <c r="H805" s="260">
        <v>2.9329999999999998</v>
      </c>
      <c r="I805" s="261"/>
      <c r="J805" s="257"/>
      <c r="K805" s="257"/>
      <c r="L805" s="262"/>
      <c r="M805" s="263"/>
      <c r="N805" s="264"/>
      <c r="O805" s="264"/>
      <c r="P805" s="264"/>
      <c r="Q805" s="264"/>
      <c r="R805" s="264"/>
      <c r="S805" s="264"/>
      <c r="T805" s="265"/>
      <c r="AT805" s="266" t="s">
        <v>162</v>
      </c>
      <c r="AU805" s="266" t="s">
        <v>85</v>
      </c>
      <c r="AV805" s="13" t="s">
        <v>160</v>
      </c>
      <c r="AW805" s="13" t="s">
        <v>36</v>
      </c>
      <c r="AX805" s="13" t="s">
        <v>38</v>
      </c>
      <c r="AY805" s="266" t="s">
        <v>154</v>
      </c>
    </row>
    <row r="806" s="1" customFormat="1" ht="25.5" customHeight="1">
      <c r="B806" s="47"/>
      <c r="C806" s="222" t="s">
        <v>840</v>
      </c>
      <c r="D806" s="222" t="s">
        <v>156</v>
      </c>
      <c r="E806" s="223" t="s">
        <v>841</v>
      </c>
      <c r="F806" s="224" t="s">
        <v>842</v>
      </c>
      <c r="G806" s="225" t="s">
        <v>185</v>
      </c>
      <c r="H806" s="226">
        <v>3.0270000000000001</v>
      </c>
      <c r="I806" s="227"/>
      <c r="J806" s="228">
        <f>ROUND(I806*H806,2)</f>
        <v>0</v>
      </c>
      <c r="K806" s="224" t="s">
        <v>21</v>
      </c>
      <c r="L806" s="73"/>
      <c r="M806" s="229" t="s">
        <v>21</v>
      </c>
      <c r="N806" s="230" t="s">
        <v>47</v>
      </c>
      <c r="O806" s="48"/>
      <c r="P806" s="231">
        <f>O806*H806</f>
        <v>0</v>
      </c>
      <c r="Q806" s="231">
        <v>0</v>
      </c>
      <c r="R806" s="231">
        <f>Q806*H806</f>
        <v>0</v>
      </c>
      <c r="S806" s="231">
        <v>0.029000000000000001</v>
      </c>
      <c r="T806" s="232">
        <f>S806*H806</f>
        <v>0.087783000000000014</v>
      </c>
      <c r="AR806" s="24" t="s">
        <v>160</v>
      </c>
      <c r="AT806" s="24" t="s">
        <v>156</v>
      </c>
      <c r="AU806" s="24" t="s">
        <v>85</v>
      </c>
      <c r="AY806" s="24" t="s">
        <v>154</v>
      </c>
      <c r="BE806" s="233">
        <f>IF(N806="základní",J806,0)</f>
        <v>0</v>
      </c>
      <c r="BF806" s="233">
        <f>IF(N806="snížená",J806,0)</f>
        <v>0</v>
      </c>
      <c r="BG806" s="233">
        <f>IF(N806="zákl. přenesená",J806,0)</f>
        <v>0</v>
      </c>
      <c r="BH806" s="233">
        <f>IF(N806="sníž. přenesená",J806,0)</f>
        <v>0</v>
      </c>
      <c r="BI806" s="233">
        <f>IF(N806="nulová",J806,0)</f>
        <v>0</v>
      </c>
      <c r="BJ806" s="24" t="s">
        <v>38</v>
      </c>
      <c r="BK806" s="233">
        <f>ROUND(I806*H806,2)</f>
        <v>0</v>
      </c>
      <c r="BL806" s="24" t="s">
        <v>160</v>
      </c>
      <c r="BM806" s="24" t="s">
        <v>843</v>
      </c>
    </row>
    <row r="807" s="1" customFormat="1" ht="25.5" customHeight="1">
      <c r="B807" s="47"/>
      <c r="C807" s="222" t="s">
        <v>844</v>
      </c>
      <c r="D807" s="222" t="s">
        <v>156</v>
      </c>
      <c r="E807" s="223" t="s">
        <v>845</v>
      </c>
      <c r="F807" s="224" t="s">
        <v>846</v>
      </c>
      <c r="G807" s="225" t="s">
        <v>159</v>
      </c>
      <c r="H807" s="226">
        <v>10.773</v>
      </c>
      <c r="I807" s="227"/>
      <c r="J807" s="228">
        <f>ROUND(I807*H807,2)</f>
        <v>0</v>
      </c>
      <c r="K807" s="224" t="s">
        <v>21</v>
      </c>
      <c r="L807" s="73"/>
      <c r="M807" s="229" t="s">
        <v>21</v>
      </c>
      <c r="N807" s="230" t="s">
        <v>47</v>
      </c>
      <c r="O807" s="48"/>
      <c r="P807" s="231">
        <f>O807*H807</f>
        <v>0</v>
      </c>
      <c r="Q807" s="231">
        <v>0</v>
      </c>
      <c r="R807" s="231">
        <f>Q807*H807</f>
        <v>0</v>
      </c>
      <c r="S807" s="231">
        <v>0.089999999999999997</v>
      </c>
      <c r="T807" s="232">
        <f>S807*H807</f>
        <v>0.96956999999999993</v>
      </c>
      <c r="AR807" s="24" t="s">
        <v>160</v>
      </c>
      <c r="AT807" s="24" t="s">
        <v>156</v>
      </c>
      <c r="AU807" s="24" t="s">
        <v>85</v>
      </c>
      <c r="AY807" s="24" t="s">
        <v>154</v>
      </c>
      <c r="BE807" s="233">
        <f>IF(N807="základní",J807,0)</f>
        <v>0</v>
      </c>
      <c r="BF807" s="233">
        <f>IF(N807="snížená",J807,0)</f>
        <v>0</v>
      </c>
      <c r="BG807" s="233">
        <f>IF(N807="zákl. přenesená",J807,0)</f>
        <v>0</v>
      </c>
      <c r="BH807" s="233">
        <f>IF(N807="sníž. přenesená",J807,0)</f>
        <v>0</v>
      </c>
      <c r="BI807" s="233">
        <f>IF(N807="nulová",J807,0)</f>
        <v>0</v>
      </c>
      <c r="BJ807" s="24" t="s">
        <v>38</v>
      </c>
      <c r="BK807" s="233">
        <f>ROUND(I807*H807,2)</f>
        <v>0</v>
      </c>
      <c r="BL807" s="24" t="s">
        <v>160</v>
      </c>
      <c r="BM807" s="24" t="s">
        <v>847</v>
      </c>
    </row>
    <row r="808" s="11" customFormat="1">
      <c r="B808" s="234"/>
      <c r="C808" s="235"/>
      <c r="D808" s="236" t="s">
        <v>162</v>
      </c>
      <c r="E808" s="237" t="s">
        <v>21</v>
      </c>
      <c r="F808" s="238" t="s">
        <v>189</v>
      </c>
      <c r="G808" s="235"/>
      <c r="H808" s="237" t="s">
        <v>21</v>
      </c>
      <c r="I808" s="239"/>
      <c r="J808" s="235"/>
      <c r="K808" s="235"/>
      <c r="L808" s="240"/>
      <c r="M808" s="241"/>
      <c r="N808" s="242"/>
      <c r="O808" s="242"/>
      <c r="P808" s="242"/>
      <c r="Q808" s="242"/>
      <c r="R808" s="242"/>
      <c r="S808" s="242"/>
      <c r="T808" s="243"/>
      <c r="AT808" s="244" t="s">
        <v>162</v>
      </c>
      <c r="AU808" s="244" t="s">
        <v>85</v>
      </c>
      <c r="AV808" s="11" t="s">
        <v>38</v>
      </c>
      <c r="AW808" s="11" t="s">
        <v>36</v>
      </c>
      <c r="AX808" s="11" t="s">
        <v>76</v>
      </c>
      <c r="AY808" s="244" t="s">
        <v>154</v>
      </c>
    </row>
    <row r="809" s="11" customFormat="1">
      <c r="B809" s="234"/>
      <c r="C809" s="235"/>
      <c r="D809" s="236" t="s">
        <v>162</v>
      </c>
      <c r="E809" s="237" t="s">
        <v>21</v>
      </c>
      <c r="F809" s="238" t="s">
        <v>835</v>
      </c>
      <c r="G809" s="235"/>
      <c r="H809" s="237" t="s">
        <v>21</v>
      </c>
      <c r="I809" s="239"/>
      <c r="J809" s="235"/>
      <c r="K809" s="235"/>
      <c r="L809" s="240"/>
      <c r="M809" s="241"/>
      <c r="N809" s="242"/>
      <c r="O809" s="242"/>
      <c r="P809" s="242"/>
      <c r="Q809" s="242"/>
      <c r="R809" s="242"/>
      <c r="S809" s="242"/>
      <c r="T809" s="243"/>
      <c r="AT809" s="244" t="s">
        <v>162</v>
      </c>
      <c r="AU809" s="244" t="s">
        <v>85</v>
      </c>
      <c r="AV809" s="11" t="s">
        <v>38</v>
      </c>
      <c r="AW809" s="11" t="s">
        <v>36</v>
      </c>
      <c r="AX809" s="11" t="s">
        <v>76</v>
      </c>
      <c r="AY809" s="244" t="s">
        <v>154</v>
      </c>
    </row>
    <row r="810" s="12" customFormat="1">
      <c r="B810" s="245"/>
      <c r="C810" s="246"/>
      <c r="D810" s="236" t="s">
        <v>162</v>
      </c>
      <c r="E810" s="247" t="s">
        <v>21</v>
      </c>
      <c r="F810" s="248" t="s">
        <v>848</v>
      </c>
      <c r="G810" s="246"/>
      <c r="H810" s="249">
        <v>10.773</v>
      </c>
      <c r="I810" s="250"/>
      <c r="J810" s="246"/>
      <c r="K810" s="246"/>
      <c r="L810" s="251"/>
      <c r="M810" s="252"/>
      <c r="N810" s="253"/>
      <c r="O810" s="253"/>
      <c r="P810" s="253"/>
      <c r="Q810" s="253"/>
      <c r="R810" s="253"/>
      <c r="S810" s="253"/>
      <c r="T810" s="254"/>
      <c r="AT810" s="255" t="s">
        <v>162</v>
      </c>
      <c r="AU810" s="255" t="s">
        <v>85</v>
      </c>
      <c r="AV810" s="12" t="s">
        <v>85</v>
      </c>
      <c r="AW810" s="12" t="s">
        <v>36</v>
      </c>
      <c r="AX810" s="12" t="s">
        <v>76</v>
      </c>
      <c r="AY810" s="255" t="s">
        <v>154</v>
      </c>
    </row>
    <row r="811" s="14" customFormat="1">
      <c r="B811" s="267"/>
      <c r="C811" s="268"/>
      <c r="D811" s="236" t="s">
        <v>162</v>
      </c>
      <c r="E811" s="269" t="s">
        <v>21</v>
      </c>
      <c r="F811" s="270" t="s">
        <v>192</v>
      </c>
      <c r="G811" s="268"/>
      <c r="H811" s="271">
        <v>10.773</v>
      </c>
      <c r="I811" s="272"/>
      <c r="J811" s="268"/>
      <c r="K811" s="268"/>
      <c r="L811" s="273"/>
      <c r="M811" s="274"/>
      <c r="N811" s="275"/>
      <c r="O811" s="275"/>
      <c r="P811" s="275"/>
      <c r="Q811" s="275"/>
      <c r="R811" s="275"/>
      <c r="S811" s="275"/>
      <c r="T811" s="276"/>
      <c r="AT811" s="277" t="s">
        <v>162</v>
      </c>
      <c r="AU811" s="277" t="s">
        <v>85</v>
      </c>
      <c r="AV811" s="14" t="s">
        <v>170</v>
      </c>
      <c r="AW811" s="14" t="s">
        <v>36</v>
      </c>
      <c r="AX811" s="14" t="s">
        <v>76</v>
      </c>
      <c r="AY811" s="277" t="s">
        <v>154</v>
      </c>
    </row>
    <row r="812" s="13" customFormat="1">
      <c r="B812" s="256"/>
      <c r="C812" s="257"/>
      <c r="D812" s="236" t="s">
        <v>162</v>
      </c>
      <c r="E812" s="258" t="s">
        <v>21</v>
      </c>
      <c r="F812" s="259" t="s">
        <v>166</v>
      </c>
      <c r="G812" s="257"/>
      <c r="H812" s="260">
        <v>10.773</v>
      </c>
      <c r="I812" s="261"/>
      <c r="J812" s="257"/>
      <c r="K812" s="257"/>
      <c r="L812" s="262"/>
      <c r="M812" s="263"/>
      <c r="N812" s="264"/>
      <c r="O812" s="264"/>
      <c r="P812" s="264"/>
      <c r="Q812" s="264"/>
      <c r="R812" s="264"/>
      <c r="S812" s="264"/>
      <c r="T812" s="265"/>
      <c r="AT812" s="266" t="s">
        <v>162</v>
      </c>
      <c r="AU812" s="266" t="s">
        <v>85</v>
      </c>
      <c r="AV812" s="13" t="s">
        <v>160</v>
      </c>
      <c r="AW812" s="13" t="s">
        <v>36</v>
      </c>
      <c r="AX812" s="13" t="s">
        <v>38</v>
      </c>
      <c r="AY812" s="266" t="s">
        <v>154</v>
      </c>
    </row>
    <row r="813" s="1" customFormat="1" ht="16.5" customHeight="1">
      <c r="B813" s="47"/>
      <c r="C813" s="222" t="s">
        <v>849</v>
      </c>
      <c r="D813" s="222" t="s">
        <v>156</v>
      </c>
      <c r="E813" s="223" t="s">
        <v>850</v>
      </c>
      <c r="F813" s="224" t="s">
        <v>851</v>
      </c>
      <c r="G813" s="225" t="s">
        <v>269</v>
      </c>
      <c r="H813" s="226">
        <v>3</v>
      </c>
      <c r="I813" s="227"/>
      <c r="J813" s="228">
        <f>ROUND(I813*H813,2)</f>
        <v>0</v>
      </c>
      <c r="K813" s="224" t="s">
        <v>21</v>
      </c>
      <c r="L813" s="73"/>
      <c r="M813" s="229" t="s">
        <v>21</v>
      </c>
      <c r="N813" s="230" t="s">
        <v>47</v>
      </c>
      <c r="O813" s="48"/>
      <c r="P813" s="231">
        <f>O813*H813</f>
        <v>0</v>
      </c>
      <c r="Q813" s="231">
        <v>0</v>
      </c>
      <c r="R813" s="231">
        <f>Q813*H813</f>
        <v>0</v>
      </c>
      <c r="S813" s="231">
        <v>0.074999999999999997</v>
      </c>
      <c r="T813" s="232">
        <f>S813*H813</f>
        <v>0.22499999999999998</v>
      </c>
      <c r="AR813" s="24" t="s">
        <v>160</v>
      </c>
      <c r="AT813" s="24" t="s">
        <v>156</v>
      </c>
      <c r="AU813" s="24" t="s">
        <v>85</v>
      </c>
      <c r="AY813" s="24" t="s">
        <v>154</v>
      </c>
      <c r="BE813" s="233">
        <f>IF(N813="základní",J813,0)</f>
        <v>0</v>
      </c>
      <c r="BF813" s="233">
        <f>IF(N813="snížená",J813,0)</f>
        <v>0</v>
      </c>
      <c r="BG813" s="233">
        <f>IF(N813="zákl. přenesená",J813,0)</f>
        <v>0</v>
      </c>
      <c r="BH813" s="233">
        <f>IF(N813="sníž. přenesená",J813,0)</f>
        <v>0</v>
      </c>
      <c r="BI813" s="233">
        <f>IF(N813="nulová",J813,0)</f>
        <v>0</v>
      </c>
      <c r="BJ813" s="24" t="s">
        <v>38</v>
      </c>
      <c r="BK813" s="233">
        <f>ROUND(I813*H813,2)</f>
        <v>0</v>
      </c>
      <c r="BL813" s="24" t="s">
        <v>160</v>
      </c>
      <c r="BM813" s="24" t="s">
        <v>852</v>
      </c>
    </row>
    <row r="814" s="11" customFormat="1">
      <c r="B814" s="234"/>
      <c r="C814" s="235"/>
      <c r="D814" s="236" t="s">
        <v>162</v>
      </c>
      <c r="E814" s="237" t="s">
        <v>21</v>
      </c>
      <c r="F814" s="238" t="s">
        <v>189</v>
      </c>
      <c r="G814" s="235"/>
      <c r="H814" s="237" t="s">
        <v>21</v>
      </c>
      <c r="I814" s="239"/>
      <c r="J814" s="235"/>
      <c r="K814" s="235"/>
      <c r="L814" s="240"/>
      <c r="M814" s="241"/>
      <c r="N814" s="242"/>
      <c r="O814" s="242"/>
      <c r="P814" s="242"/>
      <c r="Q814" s="242"/>
      <c r="R814" s="242"/>
      <c r="S814" s="242"/>
      <c r="T814" s="243"/>
      <c r="AT814" s="244" t="s">
        <v>162</v>
      </c>
      <c r="AU814" s="244" t="s">
        <v>85</v>
      </c>
      <c r="AV814" s="11" t="s">
        <v>38</v>
      </c>
      <c r="AW814" s="11" t="s">
        <v>36</v>
      </c>
      <c r="AX814" s="11" t="s">
        <v>76</v>
      </c>
      <c r="AY814" s="244" t="s">
        <v>154</v>
      </c>
    </row>
    <row r="815" s="11" customFormat="1">
      <c r="B815" s="234"/>
      <c r="C815" s="235"/>
      <c r="D815" s="236" t="s">
        <v>162</v>
      </c>
      <c r="E815" s="237" t="s">
        <v>21</v>
      </c>
      <c r="F815" s="238" t="s">
        <v>835</v>
      </c>
      <c r="G815" s="235"/>
      <c r="H815" s="237" t="s">
        <v>21</v>
      </c>
      <c r="I815" s="239"/>
      <c r="J815" s="235"/>
      <c r="K815" s="235"/>
      <c r="L815" s="240"/>
      <c r="M815" s="241"/>
      <c r="N815" s="242"/>
      <c r="O815" s="242"/>
      <c r="P815" s="242"/>
      <c r="Q815" s="242"/>
      <c r="R815" s="242"/>
      <c r="S815" s="242"/>
      <c r="T815" s="243"/>
      <c r="AT815" s="244" t="s">
        <v>162</v>
      </c>
      <c r="AU815" s="244" t="s">
        <v>85</v>
      </c>
      <c r="AV815" s="11" t="s">
        <v>38</v>
      </c>
      <c r="AW815" s="11" t="s">
        <v>36</v>
      </c>
      <c r="AX815" s="11" t="s">
        <v>76</v>
      </c>
      <c r="AY815" s="244" t="s">
        <v>154</v>
      </c>
    </row>
    <row r="816" s="11" customFormat="1">
      <c r="B816" s="234"/>
      <c r="C816" s="235"/>
      <c r="D816" s="236" t="s">
        <v>162</v>
      </c>
      <c r="E816" s="237" t="s">
        <v>21</v>
      </c>
      <c r="F816" s="238" t="s">
        <v>853</v>
      </c>
      <c r="G816" s="235"/>
      <c r="H816" s="237" t="s">
        <v>21</v>
      </c>
      <c r="I816" s="239"/>
      <c r="J816" s="235"/>
      <c r="K816" s="235"/>
      <c r="L816" s="240"/>
      <c r="M816" s="241"/>
      <c r="N816" s="242"/>
      <c r="O816" s="242"/>
      <c r="P816" s="242"/>
      <c r="Q816" s="242"/>
      <c r="R816" s="242"/>
      <c r="S816" s="242"/>
      <c r="T816" s="243"/>
      <c r="AT816" s="244" t="s">
        <v>162</v>
      </c>
      <c r="AU816" s="244" t="s">
        <v>85</v>
      </c>
      <c r="AV816" s="11" t="s">
        <v>38</v>
      </c>
      <c r="AW816" s="11" t="s">
        <v>36</v>
      </c>
      <c r="AX816" s="11" t="s">
        <v>76</v>
      </c>
      <c r="AY816" s="244" t="s">
        <v>154</v>
      </c>
    </row>
    <row r="817" s="12" customFormat="1">
      <c r="B817" s="245"/>
      <c r="C817" s="246"/>
      <c r="D817" s="236" t="s">
        <v>162</v>
      </c>
      <c r="E817" s="247" t="s">
        <v>21</v>
      </c>
      <c r="F817" s="248" t="s">
        <v>854</v>
      </c>
      <c r="G817" s="246"/>
      <c r="H817" s="249">
        <v>3</v>
      </c>
      <c r="I817" s="250"/>
      <c r="J817" s="246"/>
      <c r="K817" s="246"/>
      <c r="L817" s="251"/>
      <c r="M817" s="252"/>
      <c r="N817" s="253"/>
      <c r="O817" s="253"/>
      <c r="P817" s="253"/>
      <c r="Q817" s="253"/>
      <c r="R817" s="253"/>
      <c r="S817" s="253"/>
      <c r="T817" s="254"/>
      <c r="AT817" s="255" t="s">
        <v>162</v>
      </c>
      <c r="AU817" s="255" t="s">
        <v>85</v>
      </c>
      <c r="AV817" s="12" t="s">
        <v>85</v>
      </c>
      <c r="AW817" s="12" t="s">
        <v>36</v>
      </c>
      <c r="AX817" s="12" t="s">
        <v>76</v>
      </c>
      <c r="AY817" s="255" t="s">
        <v>154</v>
      </c>
    </row>
    <row r="818" s="14" customFormat="1">
      <c r="B818" s="267"/>
      <c r="C818" s="268"/>
      <c r="D818" s="236" t="s">
        <v>162</v>
      </c>
      <c r="E818" s="269" t="s">
        <v>21</v>
      </c>
      <c r="F818" s="270" t="s">
        <v>192</v>
      </c>
      <c r="G818" s="268"/>
      <c r="H818" s="271">
        <v>3</v>
      </c>
      <c r="I818" s="272"/>
      <c r="J818" s="268"/>
      <c r="K818" s="268"/>
      <c r="L818" s="273"/>
      <c r="M818" s="274"/>
      <c r="N818" s="275"/>
      <c r="O818" s="275"/>
      <c r="P818" s="275"/>
      <c r="Q818" s="275"/>
      <c r="R818" s="275"/>
      <c r="S818" s="275"/>
      <c r="T818" s="276"/>
      <c r="AT818" s="277" t="s">
        <v>162</v>
      </c>
      <c r="AU818" s="277" t="s">
        <v>85</v>
      </c>
      <c r="AV818" s="14" t="s">
        <v>170</v>
      </c>
      <c r="AW818" s="14" t="s">
        <v>36</v>
      </c>
      <c r="AX818" s="14" t="s">
        <v>76</v>
      </c>
      <c r="AY818" s="277" t="s">
        <v>154</v>
      </c>
    </row>
    <row r="819" s="13" customFormat="1">
      <c r="B819" s="256"/>
      <c r="C819" s="257"/>
      <c r="D819" s="236" t="s">
        <v>162</v>
      </c>
      <c r="E819" s="258" t="s">
        <v>21</v>
      </c>
      <c r="F819" s="259" t="s">
        <v>166</v>
      </c>
      <c r="G819" s="257"/>
      <c r="H819" s="260">
        <v>3</v>
      </c>
      <c r="I819" s="261"/>
      <c r="J819" s="257"/>
      <c r="K819" s="257"/>
      <c r="L819" s="262"/>
      <c r="M819" s="263"/>
      <c r="N819" s="264"/>
      <c r="O819" s="264"/>
      <c r="P819" s="264"/>
      <c r="Q819" s="264"/>
      <c r="R819" s="264"/>
      <c r="S819" s="264"/>
      <c r="T819" s="265"/>
      <c r="AT819" s="266" t="s">
        <v>162</v>
      </c>
      <c r="AU819" s="266" t="s">
        <v>85</v>
      </c>
      <c r="AV819" s="13" t="s">
        <v>160</v>
      </c>
      <c r="AW819" s="13" t="s">
        <v>36</v>
      </c>
      <c r="AX819" s="13" t="s">
        <v>38</v>
      </c>
      <c r="AY819" s="266" t="s">
        <v>154</v>
      </c>
    </row>
    <row r="820" s="1" customFormat="1" ht="25.5" customHeight="1">
      <c r="B820" s="47"/>
      <c r="C820" s="222" t="s">
        <v>855</v>
      </c>
      <c r="D820" s="222" t="s">
        <v>156</v>
      </c>
      <c r="E820" s="223" t="s">
        <v>856</v>
      </c>
      <c r="F820" s="224" t="s">
        <v>857</v>
      </c>
      <c r="G820" s="225" t="s">
        <v>179</v>
      </c>
      <c r="H820" s="226">
        <v>13.720000000000001</v>
      </c>
      <c r="I820" s="227"/>
      <c r="J820" s="228">
        <f>ROUND(I820*H820,2)</f>
        <v>0</v>
      </c>
      <c r="K820" s="224" t="s">
        <v>21</v>
      </c>
      <c r="L820" s="73"/>
      <c r="M820" s="229" t="s">
        <v>21</v>
      </c>
      <c r="N820" s="230" t="s">
        <v>47</v>
      </c>
      <c r="O820" s="48"/>
      <c r="P820" s="231">
        <f>O820*H820</f>
        <v>0</v>
      </c>
      <c r="Q820" s="231">
        <v>0</v>
      </c>
      <c r="R820" s="231">
        <f>Q820*H820</f>
        <v>0</v>
      </c>
      <c r="S820" s="231">
        <v>0.90000000000000002</v>
      </c>
      <c r="T820" s="232">
        <f>S820*H820</f>
        <v>12.348000000000001</v>
      </c>
      <c r="AR820" s="24" t="s">
        <v>160</v>
      </c>
      <c r="AT820" s="24" t="s">
        <v>156</v>
      </c>
      <c r="AU820" s="24" t="s">
        <v>85</v>
      </c>
      <c r="AY820" s="24" t="s">
        <v>154</v>
      </c>
      <c r="BE820" s="233">
        <f>IF(N820="základní",J820,0)</f>
        <v>0</v>
      </c>
      <c r="BF820" s="233">
        <f>IF(N820="snížená",J820,0)</f>
        <v>0</v>
      </c>
      <c r="BG820" s="233">
        <f>IF(N820="zákl. přenesená",J820,0)</f>
        <v>0</v>
      </c>
      <c r="BH820" s="233">
        <f>IF(N820="sníž. přenesená",J820,0)</f>
        <v>0</v>
      </c>
      <c r="BI820" s="233">
        <f>IF(N820="nulová",J820,0)</f>
        <v>0</v>
      </c>
      <c r="BJ820" s="24" t="s">
        <v>38</v>
      </c>
      <c r="BK820" s="233">
        <f>ROUND(I820*H820,2)</f>
        <v>0</v>
      </c>
      <c r="BL820" s="24" t="s">
        <v>160</v>
      </c>
      <c r="BM820" s="24" t="s">
        <v>858</v>
      </c>
    </row>
    <row r="821" s="11" customFormat="1">
      <c r="B821" s="234"/>
      <c r="C821" s="235"/>
      <c r="D821" s="236" t="s">
        <v>162</v>
      </c>
      <c r="E821" s="237" t="s">
        <v>21</v>
      </c>
      <c r="F821" s="238" t="s">
        <v>605</v>
      </c>
      <c r="G821" s="235"/>
      <c r="H821" s="237" t="s">
        <v>21</v>
      </c>
      <c r="I821" s="239"/>
      <c r="J821" s="235"/>
      <c r="K821" s="235"/>
      <c r="L821" s="240"/>
      <c r="M821" s="241"/>
      <c r="N821" s="242"/>
      <c r="O821" s="242"/>
      <c r="P821" s="242"/>
      <c r="Q821" s="242"/>
      <c r="R821" s="242"/>
      <c r="S821" s="242"/>
      <c r="T821" s="243"/>
      <c r="AT821" s="244" t="s">
        <v>162</v>
      </c>
      <c r="AU821" s="244" t="s">
        <v>85</v>
      </c>
      <c r="AV821" s="11" t="s">
        <v>38</v>
      </c>
      <c r="AW821" s="11" t="s">
        <v>36</v>
      </c>
      <c r="AX821" s="11" t="s">
        <v>76</v>
      </c>
      <c r="AY821" s="244" t="s">
        <v>154</v>
      </c>
    </row>
    <row r="822" s="11" customFormat="1">
      <c r="B822" s="234"/>
      <c r="C822" s="235"/>
      <c r="D822" s="236" t="s">
        <v>162</v>
      </c>
      <c r="E822" s="237" t="s">
        <v>21</v>
      </c>
      <c r="F822" s="238" t="s">
        <v>606</v>
      </c>
      <c r="G822" s="235"/>
      <c r="H822" s="237" t="s">
        <v>21</v>
      </c>
      <c r="I822" s="239"/>
      <c r="J822" s="235"/>
      <c r="K822" s="235"/>
      <c r="L822" s="240"/>
      <c r="M822" s="241"/>
      <c r="N822" s="242"/>
      <c r="O822" s="242"/>
      <c r="P822" s="242"/>
      <c r="Q822" s="242"/>
      <c r="R822" s="242"/>
      <c r="S822" s="242"/>
      <c r="T822" s="243"/>
      <c r="AT822" s="244" t="s">
        <v>162</v>
      </c>
      <c r="AU822" s="244" t="s">
        <v>85</v>
      </c>
      <c r="AV822" s="11" t="s">
        <v>38</v>
      </c>
      <c r="AW822" s="11" t="s">
        <v>36</v>
      </c>
      <c r="AX822" s="11" t="s">
        <v>76</v>
      </c>
      <c r="AY822" s="244" t="s">
        <v>154</v>
      </c>
    </row>
    <row r="823" s="12" customFormat="1">
      <c r="B823" s="245"/>
      <c r="C823" s="246"/>
      <c r="D823" s="236" t="s">
        <v>162</v>
      </c>
      <c r="E823" s="247" t="s">
        <v>21</v>
      </c>
      <c r="F823" s="248" t="s">
        <v>607</v>
      </c>
      <c r="G823" s="246"/>
      <c r="H823" s="249">
        <v>13.720000000000001</v>
      </c>
      <c r="I823" s="250"/>
      <c r="J823" s="246"/>
      <c r="K823" s="246"/>
      <c r="L823" s="251"/>
      <c r="M823" s="252"/>
      <c r="N823" s="253"/>
      <c r="O823" s="253"/>
      <c r="P823" s="253"/>
      <c r="Q823" s="253"/>
      <c r="R823" s="253"/>
      <c r="S823" s="253"/>
      <c r="T823" s="254"/>
      <c r="AT823" s="255" t="s">
        <v>162</v>
      </c>
      <c r="AU823" s="255" t="s">
        <v>85</v>
      </c>
      <c r="AV823" s="12" t="s">
        <v>85</v>
      </c>
      <c r="AW823" s="12" t="s">
        <v>36</v>
      </c>
      <c r="AX823" s="12" t="s">
        <v>76</v>
      </c>
      <c r="AY823" s="255" t="s">
        <v>154</v>
      </c>
    </row>
    <row r="824" s="13" customFormat="1">
      <c r="B824" s="256"/>
      <c r="C824" s="257"/>
      <c r="D824" s="236" t="s">
        <v>162</v>
      </c>
      <c r="E824" s="258" t="s">
        <v>21</v>
      </c>
      <c r="F824" s="259" t="s">
        <v>166</v>
      </c>
      <c r="G824" s="257"/>
      <c r="H824" s="260">
        <v>13.720000000000001</v>
      </c>
      <c r="I824" s="261"/>
      <c r="J824" s="257"/>
      <c r="K824" s="257"/>
      <c r="L824" s="262"/>
      <c r="M824" s="263"/>
      <c r="N824" s="264"/>
      <c r="O824" s="264"/>
      <c r="P824" s="264"/>
      <c r="Q824" s="264"/>
      <c r="R824" s="264"/>
      <c r="S824" s="264"/>
      <c r="T824" s="265"/>
      <c r="AT824" s="266" t="s">
        <v>162</v>
      </c>
      <c r="AU824" s="266" t="s">
        <v>85</v>
      </c>
      <c r="AV824" s="13" t="s">
        <v>160</v>
      </c>
      <c r="AW824" s="13" t="s">
        <v>36</v>
      </c>
      <c r="AX824" s="13" t="s">
        <v>38</v>
      </c>
      <c r="AY824" s="266" t="s">
        <v>154</v>
      </c>
    </row>
    <row r="825" s="1" customFormat="1" ht="16.5" customHeight="1">
      <c r="B825" s="47"/>
      <c r="C825" s="222" t="s">
        <v>859</v>
      </c>
      <c r="D825" s="222" t="s">
        <v>156</v>
      </c>
      <c r="E825" s="223" t="s">
        <v>860</v>
      </c>
      <c r="F825" s="224" t="s">
        <v>861</v>
      </c>
      <c r="G825" s="225" t="s">
        <v>159</v>
      </c>
      <c r="H825" s="226">
        <v>30.096</v>
      </c>
      <c r="I825" s="227"/>
      <c r="J825" s="228">
        <f>ROUND(I825*H825,2)</f>
        <v>0</v>
      </c>
      <c r="K825" s="224" t="s">
        <v>21</v>
      </c>
      <c r="L825" s="73"/>
      <c r="M825" s="229" t="s">
        <v>21</v>
      </c>
      <c r="N825" s="230" t="s">
        <v>47</v>
      </c>
      <c r="O825" s="48"/>
      <c r="P825" s="231">
        <f>O825*H825</f>
        <v>0</v>
      </c>
      <c r="Q825" s="231">
        <v>0</v>
      </c>
      <c r="R825" s="231">
        <f>Q825*H825</f>
        <v>0</v>
      </c>
      <c r="S825" s="231">
        <v>0.055</v>
      </c>
      <c r="T825" s="232">
        <f>S825*H825</f>
        <v>1.6552800000000001</v>
      </c>
      <c r="AR825" s="24" t="s">
        <v>160</v>
      </c>
      <c r="AT825" s="24" t="s">
        <v>156</v>
      </c>
      <c r="AU825" s="24" t="s">
        <v>85</v>
      </c>
      <c r="AY825" s="24" t="s">
        <v>154</v>
      </c>
      <c r="BE825" s="233">
        <f>IF(N825="základní",J825,0)</f>
        <v>0</v>
      </c>
      <c r="BF825" s="233">
        <f>IF(N825="snížená",J825,0)</f>
        <v>0</v>
      </c>
      <c r="BG825" s="233">
        <f>IF(N825="zákl. přenesená",J825,0)</f>
        <v>0</v>
      </c>
      <c r="BH825" s="233">
        <f>IF(N825="sníž. přenesená",J825,0)</f>
        <v>0</v>
      </c>
      <c r="BI825" s="233">
        <f>IF(N825="nulová",J825,0)</f>
        <v>0</v>
      </c>
      <c r="BJ825" s="24" t="s">
        <v>38</v>
      </c>
      <c r="BK825" s="233">
        <f>ROUND(I825*H825,2)</f>
        <v>0</v>
      </c>
      <c r="BL825" s="24" t="s">
        <v>160</v>
      </c>
      <c r="BM825" s="24" t="s">
        <v>862</v>
      </c>
    </row>
    <row r="826" s="11" customFormat="1">
      <c r="B826" s="234"/>
      <c r="C826" s="235"/>
      <c r="D826" s="236" t="s">
        <v>162</v>
      </c>
      <c r="E826" s="237" t="s">
        <v>21</v>
      </c>
      <c r="F826" s="238" t="s">
        <v>163</v>
      </c>
      <c r="G826" s="235"/>
      <c r="H826" s="237" t="s">
        <v>21</v>
      </c>
      <c r="I826" s="239"/>
      <c r="J826" s="235"/>
      <c r="K826" s="235"/>
      <c r="L826" s="240"/>
      <c r="M826" s="241"/>
      <c r="N826" s="242"/>
      <c r="O826" s="242"/>
      <c r="P826" s="242"/>
      <c r="Q826" s="242"/>
      <c r="R826" s="242"/>
      <c r="S826" s="242"/>
      <c r="T826" s="243"/>
      <c r="AT826" s="244" t="s">
        <v>162</v>
      </c>
      <c r="AU826" s="244" t="s">
        <v>85</v>
      </c>
      <c r="AV826" s="11" t="s">
        <v>38</v>
      </c>
      <c r="AW826" s="11" t="s">
        <v>36</v>
      </c>
      <c r="AX826" s="11" t="s">
        <v>76</v>
      </c>
      <c r="AY826" s="244" t="s">
        <v>154</v>
      </c>
    </row>
    <row r="827" s="11" customFormat="1">
      <c r="B827" s="234"/>
      <c r="C827" s="235"/>
      <c r="D827" s="236" t="s">
        <v>162</v>
      </c>
      <c r="E827" s="237" t="s">
        <v>21</v>
      </c>
      <c r="F827" s="238" t="s">
        <v>863</v>
      </c>
      <c r="G827" s="235"/>
      <c r="H827" s="237" t="s">
        <v>21</v>
      </c>
      <c r="I827" s="239"/>
      <c r="J827" s="235"/>
      <c r="K827" s="235"/>
      <c r="L827" s="240"/>
      <c r="M827" s="241"/>
      <c r="N827" s="242"/>
      <c r="O827" s="242"/>
      <c r="P827" s="242"/>
      <c r="Q827" s="242"/>
      <c r="R827" s="242"/>
      <c r="S827" s="242"/>
      <c r="T827" s="243"/>
      <c r="AT827" s="244" t="s">
        <v>162</v>
      </c>
      <c r="AU827" s="244" t="s">
        <v>85</v>
      </c>
      <c r="AV827" s="11" t="s">
        <v>38</v>
      </c>
      <c r="AW827" s="11" t="s">
        <v>36</v>
      </c>
      <c r="AX827" s="11" t="s">
        <v>76</v>
      </c>
      <c r="AY827" s="244" t="s">
        <v>154</v>
      </c>
    </row>
    <row r="828" s="11" customFormat="1">
      <c r="B828" s="234"/>
      <c r="C828" s="235"/>
      <c r="D828" s="236" t="s">
        <v>162</v>
      </c>
      <c r="E828" s="237" t="s">
        <v>21</v>
      </c>
      <c r="F828" s="238" t="s">
        <v>864</v>
      </c>
      <c r="G828" s="235"/>
      <c r="H828" s="237" t="s">
        <v>21</v>
      </c>
      <c r="I828" s="239"/>
      <c r="J828" s="235"/>
      <c r="K828" s="235"/>
      <c r="L828" s="240"/>
      <c r="M828" s="241"/>
      <c r="N828" s="242"/>
      <c r="O828" s="242"/>
      <c r="P828" s="242"/>
      <c r="Q828" s="242"/>
      <c r="R828" s="242"/>
      <c r="S828" s="242"/>
      <c r="T828" s="243"/>
      <c r="AT828" s="244" t="s">
        <v>162</v>
      </c>
      <c r="AU828" s="244" t="s">
        <v>85</v>
      </c>
      <c r="AV828" s="11" t="s">
        <v>38</v>
      </c>
      <c r="AW828" s="11" t="s">
        <v>36</v>
      </c>
      <c r="AX828" s="11" t="s">
        <v>76</v>
      </c>
      <c r="AY828" s="244" t="s">
        <v>154</v>
      </c>
    </row>
    <row r="829" s="12" customFormat="1">
      <c r="B829" s="245"/>
      <c r="C829" s="246"/>
      <c r="D829" s="236" t="s">
        <v>162</v>
      </c>
      <c r="E829" s="247" t="s">
        <v>21</v>
      </c>
      <c r="F829" s="248" t="s">
        <v>865</v>
      </c>
      <c r="G829" s="246"/>
      <c r="H829" s="249">
        <v>1.0900000000000001</v>
      </c>
      <c r="I829" s="250"/>
      <c r="J829" s="246"/>
      <c r="K829" s="246"/>
      <c r="L829" s="251"/>
      <c r="M829" s="252"/>
      <c r="N829" s="253"/>
      <c r="O829" s="253"/>
      <c r="P829" s="253"/>
      <c r="Q829" s="253"/>
      <c r="R829" s="253"/>
      <c r="S829" s="253"/>
      <c r="T829" s="254"/>
      <c r="AT829" s="255" t="s">
        <v>162</v>
      </c>
      <c r="AU829" s="255" t="s">
        <v>85</v>
      </c>
      <c r="AV829" s="12" t="s">
        <v>85</v>
      </c>
      <c r="AW829" s="12" t="s">
        <v>36</v>
      </c>
      <c r="AX829" s="12" t="s">
        <v>76</v>
      </c>
      <c r="AY829" s="255" t="s">
        <v>154</v>
      </c>
    </row>
    <row r="830" s="11" customFormat="1">
      <c r="B830" s="234"/>
      <c r="C830" s="235"/>
      <c r="D830" s="236" t="s">
        <v>162</v>
      </c>
      <c r="E830" s="237" t="s">
        <v>21</v>
      </c>
      <c r="F830" s="238" t="s">
        <v>866</v>
      </c>
      <c r="G830" s="235"/>
      <c r="H830" s="237" t="s">
        <v>21</v>
      </c>
      <c r="I830" s="239"/>
      <c r="J830" s="235"/>
      <c r="K830" s="235"/>
      <c r="L830" s="240"/>
      <c r="M830" s="241"/>
      <c r="N830" s="242"/>
      <c r="O830" s="242"/>
      <c r="P830" s="242"/>
      <c r="Q830" s="242"/>
      <c r="R830" s="242"/>
      <c r="S830" s="242"/>
      <c r="T830" s="243"/>
      <c r="AT830" s="244" t="s">
        <v>162</v>
      </c>
      <c r="AU830" s="244" t="s">
        <v>85</v>
      </c>
      <c r="AV830" s="11" t="s">
        <v>38</v>
      </c>
      <c r="AW830" s="11" t="s">
        <v>36</v>
      </c>
      <c r="AX830" s="11" t="s">
        <v>76</v>
      </c>
      <c r="AY830" s="244" t="s">
        <v>154</v>
      </c>
    </row>
    <row r="831" s="12" customFormat="1">
      <c r="B831" s="245"/>
      <c r="C831" s="246"/>
      <c r="D831" s="236" t="s">
        <v>162</v>
      </c>
      <c r="E831" s="247" t="s">
        <v>21</v>
      </c>
      <c r="F831" s="248" t="s">
        <v>867</v>
      </c>
      <c r="G831" s="246"/>
      <c r="H831" s="249">
        <v>1.153</v>
      </c>
      <c r="I831" s="250"/>
      <c r="J831" s="246"/>
      <c r="K831" s="246"/>
      <c r="L831" s="251"/>
      <c r="M831" s="252"/>
      <c r="N831" s="253"/>
      <c r="O831" s="253"/>
      <c r="P831" s="253"/>
      <c r="Q831" s="253"/>
      <c r="R831" s="253"/>
      <c r="S831" s="253"/>
      <c r="T831" s="254"/>
      <c r="AT831" s="255" t="s">
        <v>162</v>
      </c>
      <c r="AU831" s="255" t="s">
        <v>85</v>
      </c>
      <c r="AV831" s="12" t="s">
        <v>85</v>
      </c>
      <c r="AW831" s="12" t="s">
        <v>36</v>
      </c>
      <c r="AX831" s="12" t="s">
        <v>76</v>
      </c>
      <c r="AY831" s="255" t="s">
        <v>154</v>
      </c>
    </row>
    <row r="832" s="14" customFormat="1">
      <c r="B832" s="267"/>
      <c r="C832" s="268"/>
      <c r="D832" s="236" t="s">
        <v>162</v>
      </c>
      <c r="E832" s="269" t="s">
        <v>21</v>
      </c>
      <c r="F832" s="270" t="s">
        <v>192</v>
      </c>
      <c r="G832" s="268"/>
      <c r="H832" s="271">
        <v>2.2429999999999999</v>
      </c>
      <c r="I832" s="272"/>
      <c r="J832" s="268"/>
      <c r="K832" s="268"/>
      <c r="L832" s="273"/>
      <c r="M832" s="274"/>
      <c r="N832" s="275"/>
      <c r="O832" s="275"/>
      <c r="P832" s="275"/>
      <c r="Q832" s="275"/>
      <c r="R832" s="275"/>
      <c r="S832" s="275"/>
      <c r="T832" s="276"/>
      <c r="AT832" s="277" t="s">
        <v>162</v>
      </c>
      <c r="AU832" s="277" t="s">
        <v>85</v>
      </c>
      <c r="AV832" s="14" t="s">
        <v>170</v>
      </c>
      <c r="AW832" s="14" t="s">
        <v>36</v>
      </c>
      <c r="AX832" s="14" t="s">
        <v>76</v>
      </c>
      <c r="AY832" s="277" t="s">
        <v>154</v>
      </c>
    </row>
    <row r="833" s="11" customFormat="1">
      <c r="B833" s="234"/>
      <c r="C833" s="235"/>
      <c r="D833" s="236" t="s">
        <v>162</v>
      </c>
      <c r="E833" s="237" t="s">
        <v>21</v>
      </c>
      <c r="F833" s="238" t="s">
        <v>868</v>
      </c>
      <c r="G833" s="235"/>
      <c r="H833" s="237" t="s">
        <v>21</v>
      </c>
      <c r="I833" s="239"/>
      <c r="J833" s="235"/>
      <c r="K833" s="235"/>
      <c r="L833" s="240"/>
      <c r="M833" s="241"/>
      <c r="N833" s="242"/>
      <c r="O833" s="242"/>
      <c r="P833" s="242"/>
      <c r="Q833" s="242"/>
      <c r="R833" s="242"/>
      <c r="S833" s="242"/>
      <c r="T833" s="243"/>
      <c r="AT833" s="244" t="s">
        <v>162</v>
      </c>
      <c r="AU833" s="244" t="s">
        <v>85</v>
      </c>
      <c r="AV833" s="11" t="s">
        <v>38</v>
      </c>
      <c r="AW833" s="11" t="s">
        <v>36</v>
      </c>
      <c r="AX833" s="11" t="s">
        <v>76</v>
      </c>
      <c r="AY833" s="244" t="s">
        <v>154</v>
      </c>
    </row>
    <row r="834" s="11" customFormat="1">
      <c r="B834" s="234"/>
      <c r="C834" s="235"/>
      <c r="D834" s="236" t="s">
        <v>162</v>
      </c>
      <c r="E834" s="237" t="s">
        <v>21</v>
      </c>
      <c r="F834" s="238" t="s">
        <v>189</v>
      </c>
      <c r="G834" s="235"/>
      <c r="H834" s="237" t="s">
        <v>21</v>
      </c>
      <c r="I834" s="239"/>
      <c r="J834" s="235"/>
      <c r="K834" s="235"/>
      <c r="L834" s="240"/>
      <c r="M834" s="241"/>
      <c r="N834" s="242"/>
      <c r="O834" s="242"/>
      <c r="P834" s="242"/>
      <c r="Q834" s="242"/>
      <c r="R834" s="242"/>
      <c r="S834" s="242"/>
      <c r="T834" s="243"/>
      <c r="AT834" s="244" t="s">
        <v>162</v>
      </c>
      <c r="AU834" s="244" t="s">
        <v>85</v>
      </c>
      <c r="AV834" s="11" t="s">
        <v>38</v>
      </c>
      <c r="AW834" s="11" t="s">
        <v>36</v>
      </c>
      <c r="AX834" s="11" t="s">
        <v>76</v>
      </c>
      <c r="AY834" s="244" t="s">
        <v>154</v>
      </c>
    </row>
    <row r="835" s="11" customFormat="1">
      <c r="B835" s="234"/>
      <c r="C835" s="235"/>
      <c r="D835" s="236" t="s">
        <v>162</v>
      </c>
      <c r="E835" s="237" t="s">
        <v>21</v>
      </c>
      <c r="F835" s="238" t="s">
        <v>869</v>
      </c>
      <c r="G835" s="235"/>
      <c r="H835" s="237" t="s">
        <v>21</v>
      </c>
      <c r="I835" s="239"/>
      <c r="J835" s="235"/>
      <c r="K835" s="235"/>
      <c r="L835" s="240"/>
      <c r="M835" s="241"/>
      <c r="N835" s="242"/>
      <c r="O835" s="242"/>
      <c r="P835" s="242"/>
      <c r="Q835" s="242"/>
      <c r="R835" s="242"/>
      <c r="S835" s="242"/>
      <c r="T835" s="243"/>
      <c r="AT835" s="244" t="s">
        <v>162</v>
      </c>
      <c r="AU835" s="244" t="s">
        <v>85</v>
      </c>
      <c r="AV835" s="11" t="s">
        <v>38</v>
      </c>
      <c r="AW835" s="11" t="s">
        <v>36</v>
      </c>
      <c r="AX835" s="11" t="s">
        <v>76</v>
      </c>
      <c r="AY835" s="244" t="s">
        <v>154</v>
      </c>
    </row>
    <row r="836" s="12" customFormat="1">
      <c r="B836" s="245"/>
      <c r="C836" s="246"/>
      <c r="D836" s="236" t="s">
        <v>162</v>
      </c>
      <c r="E836" s="247" t="s">
        <v>21</v>
      </c>
      <c r="F836" s="248" t="s">
        <v>870</v>
      </c>
      <c r="G836" s="246"/>
      <c r="H836" s="249">
        <v>0.81000000000000005</v>
      </c>
      <c r="I836" s="250"/>
      <c r="J836" s="246"/>
      <c r="K836" s="246"/>
      <c r="L836" s="251"/>
      <c r="M836" s="252"/>
      <c r="N836" s="253"/>
      <c r="O836" s="253"/>
      <c r="P836" s="253"/>
      <c r="Q836" s="253"/>
      <c r="R836" s="253"/>
      <c r="S836" s="253"/>
      <c r="T836" s="254"/>
      <c r="AT836" s="255" t="s">
        <v>162</v>
      </c>
      <c r="AU836" s="255" t="s">
        <v>85</v>
      </c>
      <c r="AV836" s="12" t="s">
        <v>85</v>
      </c>
      <c r="AW836" s="12" t="s">
        <v>36</v>
      </c>
      <c r="AX836" s="12" t="s">
        <v>76</v>
      </c>
      <c r="AY836" s="255" t="s">
        <v>154</v>
      </c>
    </row>
    <row r="837" s="11" customFormat="1">
      <c r="B837" s="234"/>
      <c r="C837" s="235"/>
      <c r="D837" s="236" t="s">
        <v>162</v>
      </c>
      <c r="E837" s="237" t="s">
        <v>21</v>
      </c>
      <c r="F837" s="238" t="s">
        <v>871</v>
      </c>
      <c r="G837" s="235"/>
      <c r="H837" s="237" t="s">
        <v>21</v>
      </c>
      <c r="I837" s="239"/>
      <c r="J837" s="235"/>
      <c r="K837" s="235"/>
      <c r="L837" s="240"/>
      <c r="M837" s="241"/>
      <c r="N837" s="242"/>
      <c r="O837" s="242"/>
      <c r="P837" s="242"/>
      <c r="Q837" s="242"/>
      <c r="R837" s="242"/>
      <c r="S837" s="242"/>
      <c r="T837" s="243"/>
      <c r="AT837" s="244" t="s">
        <v>162</v>
      </c>
      <c r="AU837" s="244" t="s">
        <v>85</v>
      </c>
      <c r="AV837" s="11" t="s">
        <v>38</v>
      </c>
      <c r="AW837" s="11" t="s">
        <v>36</v>
      </c>
      <c r="AX837" s="11" t="s">
        <v>76</v>
      </c>
      <c r="AY837" s="244" t="s">
        <v>154</v>
      </c>
    </row>
    <row r="838" s="12" customFormat="1">
      <c r="B838" s="245"/>
      <c r="C838" s="246"/>
      <c r="D838" s="236" t="s">
        <v>162</v>
      </c>
      <c r="E838" s="247" t="s">
        <v>21</v>
      </c>
      <c r="F838" s="248" t="s">
        <v>872</v>
      </c>
      <c r="G838" s="246"/>
      <c r="H838" s="249">
        <v>0.79800000000000004</v>
      </c>
      <c r="I838" s="250"/>
      <c r="J838" s="246"/>
      <c r="K838" s="246"/>
      <c r="L838" s="251"/>
      <c r="M838" s="252"/>
      <c r="N838" s="253"/>
      <c r="O838" s="253"/>
      <c r="P838" s="253"/>
      <c r="Q838" s="253"/>
      <c r="R838" s="253"/>
      <c r="S838" s="253"/>
      <c r="T838" s="254"/>
      <c r="AT838" s="255" t="s">
        <v>162</v>
      </c>
      <c r="AU838" s="255" t="s">
        <v>85</v>
      </c>
      <c r="AV838" s="12" t="s">
        <v>85</v>
      </c>
      <c r="AW838" s="12" t="s">
        <v>36</v>
      </c>
      <c r="AX838" s="12" t="s">
        <v>76</v>
      </c>
      <c r="AY838" s="255" t="s">
        <v>154</v>
      </c>
    </row>
    <row r="839" s="11" customFormat="1">
      <c r="B839" s="234"/>
      <c r="C839" s="235"/>
      <c r="D839" s="236" t="s">
        <v>162</v>
      </c>
      <c r="E839" s="237" t="s">
        <v>21</v>
      </c>
      <c r="F839" s="238" t="s">
        <v>873</v>
      </c>
      <c r="G839" s="235"/>
      <c r="H839" s="237" t="s">
        <v>21</v>
      </c>
      <c r="I839" s="239"/>
      <c r="J839" s="235"/>
      <c r="K839" s="235"/>
      <c r="L839" s="240"/>
      <c r="M839" s="241"/>
      <c r="N839" s="242"/>
      <c r="O839" s="242"/>
      <c r="P839" s="242"/>
      <c r="Q839" s="242"/>
      <c r="R839" s="242"/>
      <c r="S839" s="242"/>
      <c r="T839" s="243"/>
      <c r="AT839" s="244" t="s">
        <v>162</v>
      </c>
      <c r="AU839" s="244" t="s">
        <v>85</v>
      </c>
      <c r="AV839" s="11" t="s">
        <v>38</v>
      </c>
      <c r="AW839" s="11" t="s">
        <v>36</v>
      </c>
      <c r="AX839" s="11" t="s">
        <v>76</v>
      </c>
      <c r="AY839" s="244" t="s">
        <v>154</v>
      </c>
    </row>
    <row r="840" s="12" customFormat="1">
      <c r="B840" s="245"/>
      <c r="C840" s="246"/>
      <c r="D840" s="236" t="s">
        <v>162</v>
      </c>
      <c r="E840" s="247" t="s">
        <v>21</v>
      </c>
      <c r="F840" s="248" t="s">
        <v>874</v>
      </c>
      <c r="G840" s="246"/>
      <c r="H840" s="249">
        <v>1.6879999999999999</v>
      </c>
      <c r="I840" s="250"/>
      <c r="J840" s="246"/>
      <c r="K840" s="246"/>
      <c r="L840" s="251"/>
      <c r="M840" s="252"/>
      <c r="N840" s="253"/>
      <c r="O840" s="253"/>
      <c r="P840" s="253"/>
      <c r="Q840" s="253"/>
      <c r="R840" s="253"/>
      <c r="S840" s="253"/>
      <c r="T840" s="254"/>
      <c r="AT840" s="255" t="s">
        <v>162</v>
      </c>
      <c r="AU840" s="255" t="s">
        <v>85</v>
      </c>
      <c r="AV840" s="12" t="s">
        <v>85</v>
      </c>
      <c r="AW840" s="12" t="s">
        <v>36</v>
      </c>
      <c r="AX840" s="12" t="s">
        <v>76</v>
      </c>
      <c r="AY840" s="255" t="s">
        <v>154</v>
      </c>
    </row>
    <row r="841" s="11" customFormat="1">
      <c r="B841" s="234"/>
      <c r="C841" s="235"/>
      <c r="D841" s="236" t="s">
        <v>162</v>
      </c>
      <c r="E841" s="237" t="s">
        <v>21</v>
      </c>
      <c r="F841" s="238" t="s">
        <v>875</v>
      </c>
      <c r="G841" s="235"/>
      <c r="H841" s="237" t="s">
        <v>21</v>
      </c>
      <c r="I841" s="239"/>
      <c r="J841" s="235"/>
      <c r="K841" s="235"/>
      <c r="L841" s="240"/>
      <c r="M841" s="241"/>
      <c r="N841" s="242"/>
      <c r="O841" s="242"/>
      <c r="P841" s="242"/>
      <c r="Q841" s="242"/>
      <c r="R841" s="242"/>
      <c r="S841" s="242"/>
      <c r="T841" s="243"/>
      <c r="AT841" s="244" t="s">
        <v>162</v>
      </c>
      <c r="AU841" s="244" t="s">
        <v>85</v>
      </c>
      <c r="AV841" s="11" t="s">
        <v>38</v>
      </c>
      <c r="AW841" s="11" t="s">
        <v>36</v>
      </c>
      <c r="AX841" s="11" t="s">
        <v>76</v>
      </c>
      <c r="AY841" s="244" t="s">
        <v>154</v>
      </c>
    </row>
    <row r="842" s="12" customFormat="1">
      <c r="B842" s="245"/>
      <c r="C842" s="246"/>
      <c r="D842" s="236" t="s">
        <v>162</v>
      </c>
      <c r="E842" s="247" t="s">
        <v>21</v>
      </c>
      <c r="F842" s="248" t="s">
        <v>876</v>
      </c>
      <c r="G842" s="246"/>
      <c r="H842" s="249">
        <v>3.3300000000000001</v>
      </c>
      <c r="I842" s="250"/>
      <c r="J842" s="246"/>
      <c r="K842" s="246"/>
      <c r="L842" s="251"/>
      <c r="M842" s="252"/>
      <c r="N842" s="253"/>
      <c r="O842" s="253"/>
      <c r="P842" s="253"/>
      <c r="Q842" s="253"/>
      <c r="R842" s="253"/>
      <c r="S842" s="253"/>
      <c r="T842" s="254"/>
      <c r="AT842" s="255" t="s">
        <v>162</v>
      </c>
      <c r="AU842" s="255" t="s">
        <v>85</v>
      </c>
      <c r="AV842" s="12" t="s">
        <v>85</v>
      </c>
      <c r="AW842" s="12" t="s">
        <v>36</v>
      </c>
      <c r="AX842" s="12" t="s">
        <v>76</v>
      </c>
      <c r="AY842" s="255" t="s">
        <v>154</v>
      </c>
    </row>
    <row r="843" s="11" customFormat="1">
      <c r="B843" s="234"/>
      <c r="C843" s="235"/>
      <c r="D843" s="236" t="s">
        <v>162</v>
      </c>
      <c r="E843" s="237" t="s">
        <v>21</v>
      </c>
      <c r="F843" s="238" t="s">
        <v>877</v>
      </c>
      <c r="G843" s="235"/>
      <c r="H843" s="237" t="s">
        <v>21</v>
      </c>
      <c r="I843" s="239"/>
      <c r="J843" s="235"/>
      <c r="K843" s="235"/>
      <c r="L843" s="240"/>
      <c r="M843" s="241"/>
      <c r="N843" s="242"/>
      <c r="O843" s="242"/>
      <c r="P843" s="242"/>
      <c r="Q843" s="242"/>
      <c r="R843" s="242"/>
      <c r="S843" s="242"/>
      <c r="T843" s="243"/>
      <c r="AT843" s="244" t="s">
        <v>162</v>
      </c>
      <c r="AU843" s="244" t="s">
        <v>85</v>
      </c>
      <c r="AV843" s="11" t="s">
        <v>38</v>
      </c>
      <c r="AW843" s="11" t="s">
        <v>36</v>
      </c>
      <c r="AX843" s="11" t="s">
        <v>76</v>
      </c>
      <c r="AY843" s="244" t="s">
        <v>154</v>
      </c>
    </row>
    <row r="844" s="12" customFormat="1">
      <c r="B844" s="245"/>
      <c r="C844" s="246"/>
      <c r="D844" s="236" t="s">
        <v>162</v>
      </c>
      <c r="E844" s="247" t="s">
        <v>21</v>
      </c>
      <c r="F844" s="248" t="s">
        <v>878</v>
      </c>
      <c r="G844" s="246"/>
      <c r="H844" s="249">
        <v>1.575</v>
      </c>
      <c r="I844" s="250"/>
      <c r="J844" s="246"/>
      <c r="K844" s="246"/>
      <c r="L844" s="251"/>
      <c r="M844" s="252"/>
      <c r="N844" s="253"/>
      <c r="O844" s="253"/>
      <c r="P844" s="253"/>
      <c r="Q844" s="253"/>
      <c r="R844" s="253"/>
      <c r="S844" s="253"/>
      <c r="T844" s="254"/>
      <c r="AT844" s="255" t="s">
        <v>162</v>
      </c>
      <c r="AU844" s="255" t="s">
        <v>85</v>
      </c>
      <c r="AV844" s="12" t="s">
        <v>85</v>
      </c>
      <c r="AW844" s="12" t="s">
        <v>36</v>
      </c>
      <c r="AX844" s="12" t="s">
        <v>76</v>
      </c>
      <c r="AY844" s="255" t="s">
        <v>154</v>
      </c>
    </row>
    <row r="845" s="11" customFormat="1">
      <c r="B845" s="234"/>
      <c r="C845" s="235"/>
      <c r="D845" s="236" t="s">
        <v>162</v>
      </c>
      <c r="E845" s="237" t="s">
        <v>21</v>
      </c>
      <c r="F845" s="238" t="s">
        <v>879</v>
      </c>
      <c r="G845" s="235"/>
      <c r="H845" s="237" t="s">
        <v>21</v>
      </c>
      <c r="I845" s="239"/>
      <c r="J845" s="235"/>
      <c r="K845" s="235"/>
      <c r="L845" s="240"/>
      <c r="M845" s="241"/>
      <c r="N845" s="242"/>
      <c r="O845" s="242"/>
      <c r="P845" s="242"/>
      <c r="Q845" s="242"/>
      <c r="R845" s="242"/>
      <c r="S845" s="242"/>
      <c r="T845" s="243"/>
      <c r="AT845" s="244" t="s">
        <v>162</v>
      </c>
      <c r="AU845" s="244" t="s">
        <v>85</v>
      </c>
      <c r="AV845" s="11" t="s">
        <v>38</v>
      </c>
      <c r="AW845" s="11" t="s">
        <v>36</v>
      </c>
      <c r="AX845" s="11" t="s">
        <v>76</v>
      </c>
      <c r="AY845" s="244" t="s">
        <v>154</v>
      </c>
    </row>
    <row r="846" s="12" customFormat="1">
      <c r="B846" s="245"/>
      <c r="C846" s="246"/>
      <c r="D846" s="236" t="s">
        <v>162</v>
      </c>
      <c r="E846" s="247" t="s">
        <v>21</v>
      </c>
      <c r="F846" s="248" t="s">
        <v>880</v>
      </c>
      <c r="G846" s="246"/>
      <c r="H846" s="249">
        <v>5.6029999999999998</v>
      </c>
      <c r="I846" s="250"/>
      <c r="J846" s="246"/>
      <c r="K846" s="246"/>
      <c r="L846" s="251"/>
      <c r="M846" s="252"/>
      <c r="N846" s="253"/>
      <c r="O846" s="253"/>
      <c r="P846" s="253"/>
      <c r="Q846" s="253"/>
      <c r="R846" s="253"/>
      <c r="S846" s="253"/>
      <c r="T846" s="254"/>
      <c r="AT846" s="255" t="s">
        <v>162</v>
      </c>
      <c r="AU846" s="255" t="s">
        <v>85</v>
      </c>
      <c r="AV846" s="12" t="s">
        <v>85</v>
      </c>
      <c r="AW846" s="12" t="s">
        <v>36</v>
      </c>
      <c r="AX846" s="12" t="s">
        <v>76</v>
      </c>
      <c r="AY846" s="255" t="s">
        <v>154</v>
      </c>
    </row>
    <row r="847" s="14" customFormat="1">
      <c r="B847" s="267"/>
      <c r="C847" s="268"/>
      <c r="D847" s="236" t="s">
        <v>162</v>
      </c>
      <c r="E847" s="269" t="s">
        <v>21</v>
      </c>
      <c r="F847" s="270" t="s">
        <v>192</v>
      </c>
      <c r="G847" s="268"/>
      <c r="H847" s="271">
        <v>13.804</v>
      </c>
      <c r="I847" s="272"/>
      <c r="J847" s="268"/>
      <c r="K847" s="268"/>
      <c r="L847" s="273"/>
      <c r="M847" s="274"/>
      <c r="N847" s="275"/>
      <c r="O847" s="275"/>
      <c r="P847" s="275"/>
      <c r="Q847" s="275"/>
      <c r="R847" s="275"/>
      <c r="S847" s="275"/>
      <c r="T847" s="276"/>
      <c r="AT847" s="277" t="s">
        <v>162</v>
      </c>
      <c r="AU847" s="277" t="s">
        <v>85</v>
      </c>
      <c r="AV847" s="14" t="s">
        <v>170</v>
      </c>
      <c r="AW847" s="14" t="s">
        <v>36</v>
      </c>
      <c r="AX847" s="14" t="s">
        <v>76</v>
      </c>
      <c r="AY847" s="277" t="s">
        <v>154</v>
      </c>
    </row>
    <row r="848" s="11" customFormat="1">
      <c r="B848" s="234"/>
      <c r="C848" s="235"/>
      <c r="D848" s="236" t="s">
        <v>162</v>
      </c>
      <c r="E848" s="237" t="s">
        <v>21</v>
      </c>
      <c r="F848" s="238" t="s">
        <v>881</v>
      </c>
      <c r="G848" s="235"/>
      <c r="H848" s="237" t="s">
        <v>21</v>
      </c>
      <c r="I848" s="239"/>
      <c r="J848" s="235"/>
      <c r="K848" s="235"/>
      <c r="L848" s="240"/>
      <c r="M848" s="241"/>
      <c r="N848" s="242"/>
      <c r="O848" s="242"/>
      <c r="P848" s="242"/>
      <c r="Q848" s="242"/>
      <c r="R848" s="242"/>
      <c r="S848" s="242"/>
      <c r="T848" s="243"/>
      <c r="AT848" s="244" t="s">
        <v>162</v>
      </c>
      <c r="AU848" s="244" t="s">
        <v>85</v>
      </c>
      <c r="AV848" s="11" t="s">
        <v>38</v>
      </c>
      <c r="AW848" s="11" t="s">
        <v>36</v>
      </c>
      <c r="AX848" s="11" t="s">
        <v>76</v>
      </c>
      <c r="AY848" s="244" t="s">
        <v>154</v>
      </c>
    </row>
    <row r="849" s="11" customFormat="1">
      <c r="B849" s="234"/>
      <c r="C849" s="235"/>
      <c r="D849" s="236" t="s">
        <v>162</v>
      </c>
      <c r="E849" s="237" t="s">
        <v>21</v>
      </c>
      <c r="F849" s="238" t="s">
        <v>882</v>
      </c>
      <c r="G849" s="235"/>
      <c r="H849" s="237" t="s">
        <v>21</v>
      </c>
      <c r="I849" s="239"/>
      <c r="J849" s="235"/>
      <c r="K849" s="235"/>
      <c r="L849" s="240"/>
      <c r="M849" s="241"/>
      <c r="N849" s="242"/>
      <c r="O849" s="242"/>
      <c r="P849" s="242"/>
      <c r="Q849" s="242"/>
      <c r="R849" s="242"/>
      <c r="S849" s="242"/>
      <c r="T849" s="243"/>
      <c r="AT849" s="244" t="s">
        <v>162</v>
      </c>
      <c r="AU849" s="244" t="s">
        <v>85</v>
      </c>
      <c r="AV849" s="11" t="s">
        <v>38</v>
      </c>
      <c r="AW849" s="11" t="s">
        <v>36</v>
      </c>
      <c r="AX849" s="11" t="s">
        <v>76</v>
      </c>
      <c r="AY849" s="244" t="s">
        <v>154</v>
      </c>
    </row>
    <row r="850" s="12" customFormat="1">
      <c r="B850" s="245"/>
      <c r="C850" s="246"/>
      <c r="D850" s="236" t="s">
        <v>162</v>
      </c>
      <c r="E850" s="247" t="s">
        <v>21</v>
      </c>
      <c r="F850" s="248" t="s">
        <v>883</v>
      </c>
      <c r="G850" s="246"/>
      <c r="H850" s="249">
        <v>4.6580000000000004</v>
      </c>
      <c r="I850" s="250"/>
      <c r="J850" s="246"/>
      <c r="K850" s="246"/>
      <c r="L850" s="251"/>
      <c r="M850" s="252"/>
      <c r="N850" s="253"/>
      <c r="O850" s="253"/>
      <c r="P850" s="253"/>
      <c r="Q850" s="253"/>
      <c r="R850" s="253"/>
      <c r="S850" s="253"/>
      <c r="T850" s="254"/>
      <c r="AT850" s="255" t="s">
        <v>162</v>
      </c>
      <c r="AU850" s="255" t="s">
        <v>85</v>
      </c>
      <c r="AV850" s="12" t="s">
        <v>85</v>
      </c>
      <c r="AW850" s="12" t="s">
        <v>36</v>
      </c>
      <c r="AX850" s="12" t="s">
        <v>76</v>
      </c>
      <c r="AY850" s="255" t="s">
        <v>154</v>
      </c>
    </row>
    <row r="851" s="11" customFormat="1">
      <c r="B851" s="234"/>
      <c r="C851" s="235"/>
      <c r="D851" s="236" t="s">
        <v>162</v>
      </c>
      <c r="E851" s="237" t="s">
        <v>21</v>
      </c>
      <c r="F851" s="238" t="s">
        <v>884</v>
      </c>
      <c r="G851" s="235"/>
      <c r="H851" s="237" t="s">
        <v>21</v>
      </c>
      <c r="I851" s="239"/>
      <c r="J851" s="235"/>
      <c r="K851" s="235"/>
      <c r="L851" s="240"/>
      <c r="M851" s="241"/>
      <c r="N851" s="242"/>
      <c r="O851" s="242"/>
      <c r="P851" s="242"/>
      <c r="Q851" s="242"/>
      <c r="R851" s="242"/>
      <c r="S851" s="242"/>
      <c r="T851" s="243"/>
      <c r="AT851" s="244" t="s">
        <v>162</v>
      </c>
      <c r="AU851" s="244" t="s">
        <v>85</v>
      </c>
      <c r="AV851" s="11" t="s">
        <v>38</v>
      </c>
      <c r="AW851" s="11" t="s">
        <v>36</v>
      </c>
      <c r="AX851" s="11" t="s">
        <v>76</v>
      </c>
      <c r="AY851" s="244" t="s">
        <v>154</v>
      </c>
    </row>
    <row r="852" s="12" customFormat="1">
      <c r="B852" s="245"/>
      <c r="C852" s="246"/>
      <c r="D852" s="236" t="s">
        <v>162</v>
      </c>
      <c r="E852" s="247" t="s">
        <v>21</v>
      </c>
      <c r="F852" s="248" t="s">
        <v>885</v>
      </c>
      <c r="G852" s="246"/>
      <c r="H852" s="249">
        <v>1.548</v>
      </c>
      <c r="I852" s="250"/>
      <c r="J852" s="246"/>
      <c r="K852" s="246"/>
      <c r="L852" s="251"/>
      <c r="M852" s="252"/>
      <c r="N852" s="253"/>
      <c r="O852" s="253"/>
      <c r="P852" s="253"/>
      <c r="Q852" s="253"/>
      <c r="R852" s="253"/>
      <c r="S852" s="253"/>
      <c r="T852" s="254"/>
      <c r="AT852" s="255" t="s">
        <v>162</v>
      </c>
      <c r="AU852" s="255" t="s">
        <v>85</v>
      </c>
      <c r="AV852" s="12" t="s">
        <v>85</v>
      </c>
      <c r="AW852" s="12" t="s">
        <v>36</v>
      </c>
      <c r="AX852" s="12" t="s">
        <v>76</v>
      </c>
      <c r="AY852" s="255" t="s">
        <v>154</v>
      </c>
    </row>
    <row r="853" s="11" customFormat="1">
      <c r="B853" s="234"/>
      <c r="C853" s="235"/>
      <c r="D853" s="236" t="s">
        <v>162</v>
      </c>
      <c r="E853" s="237" t="s">
        <v>21</v>
      </c>
      <c r="F853" s="238" t="s">
        <v>886</v>
      </c>
      <c r="G853" s="235"/>
      <c r="H853" s="237" t="s">
        <v>21</v>
      </c>
      <c r="I853" s="239"/>
      <c r="J853" s="235"/>
      <c r="K853" s="235"/>
      <c r="L853" s="240"/>
      <c r="M853" s="241"/>
      <c r="N853" s="242"/>
      <c r="O853" s="242"/>
      <c r="P853" s="242"/>
      <c r="Q853" s="242"/>
      <c r="R853" s="242"/>
      <c r="S853" s="242"/>
      <c r="T853" s="243"/>
      <c r="AT853" s="244" t="s">
        <v>162</v>
      </c>
      <c r="AU853" s="244" t="s">
        <v>85</v>
      </c>
      <c r="AV853" s="11" t="s">
        <v>38</v>
      </c>
      <c r="AW853" s="11" t="s">
        <v>36</v>
      </c>
      <c r="AX853" s="11" t="s">
        <v>76</v>
      </c>
      <c r="AY853" s="244" t="s">
        <v>154</v>
      </c>
    </row>
    <row r="854" s="12" customFormat="1">
      <c r="B854" s="245"/>
      <c r="C854" s="246"/>
      <c r="D854" s="236" t="s">
        <v>162</v>
      </c>
      <c r="E854" s="247" t="s">
        <v>21</v>
      </c>
      <c r="F854" s="248" t="s">
        <v>887</v>
      </c>
      <c r="G854" s="246"/>
      <c r="H854" s="249">
        <v>1.841</v>
      </c>
      <c r="I854" s="250"/>
      <c r="J854" s="246"/>
      <c r="K854" s="246"/>
      <c r="L854" s="251"/>
      <c r="M854" s="252"/>
      <c r="N854" s="253"/>
      <c r="O854" s="253"/>
      <c r="P854" s="253"/>
      <c r="Q854" s="253"/>
      <c r="R854" s="253"/>
      <c r="S854" s="253"/>
      <c r="T854" s="254"/>
      <c r="AT854" s="255" t="s">
        <v>162</v>
      </c>
      <c r="AU854" s="255" t="s">
        <v>85</v>
      </c>
      <c r="AV854" s="12" t="s">
        <v>85</v>
      </c>
      <c r="AW854" s="12" t="s">
        <v>36</v>
      </c>
      <c r="AX854" s="12" t="s">
        <v>76</v>
      </c>
      <c r="AY854" s="255" t="s">
        <v>154</v>
      </c>
    </row>
    <row r="855" s="11" customFormat="1">
      <c r="B855" s="234"/>
      <c r="C855" s="235"/>
      <c r="D855" s="236" t="s">
        <v>162</v>
      </c>
      <c r="E855" s="237" t="s">
        <v>21</v>
      </c>
      <c r="F855" s="238" t="s">
        <v>888</v>
      </c>
      <c r="G855" s="235"/>
      <c r="H855" s="237" t="s">
        <v>21</v>
      </c>
      <c r="I855" s="239"/>
      <c r="J855" s="235"/>
      <c r="K855" s="235"/>
      <c r="L855" s="240"/>
      <c r="M855" s="241"/>
      <c r="N855" s="242"/>
      <c r="O855" s="242"/>
      <c r="P855" s="242"/>
      <c r="Q855" s="242"/>
      <c r="R855" s="242"/>
      <c r="S855" s="242"/>
      <c r="T855" s="243"/>
      <c r="AT855" s="244" t="s">
        <v>162</v>
      </c>
      <c r="AU855" s="244" t="s">
        <v>85</v>
      </c>
      <c r="AV855" s="11" t="s">
        <v>38</v>
      </c>
      <c r="AW855" s="11" t="s">
        <v>36</v>
      </c>
      <c r="AX855" s="11" t="s">
        <v>76</v>
      </c>
      <c r="AY855" s="244" t="s">
        <v>154</v>
      </c>
    </row>
    <row r="856" s="12" customFormat="1">
      <c r="B856" s="245"/>
      <c r="C856" s="246"/>
      <c r="D856" s="236" t="s">
        <v>162</v>
      </c>
      <c r="E856" s="247" t="s">
        <v>21</v>
      </c>
      <c r="F856" s="248" t="s">
        <v>889</v>
      </c>
      <c r="G856" s="246"/>
      <c r="H856" s="249">
        <v>1.5660000000000001</v>
      </c>
      <c r="I856" s="250"/>
      <c r="J856" s="246"/>
      <c r="K856" s="246"/>
      <c r="L856" s="251"/>
      <c r="M856" s="252"/>
      <c r="N856" s="253"/>
      <c r="O856" s="253"/>
      <c r="P856" s="253"/>
      <c r="Q856" s="253"/>
      <c r="R856" s="253"/>
      <c r="S856" s="253"/>
      <c r="T856" s="254"/>
      <c r="AT856" s="255" t="s">
        <v>162</v>
      </c>
      <c r="AU856" s="255" t="s">
        <v>85</v>
      </c>
      <c r="AV856" s="12" t="s">
        <v>85</v>
      </c>
      <c r="AW856" s="12" t="s">
        <v>36</v>
      </c>
      <c r="AX856" s="12" t="s">
        <v>76</v>
      </c>
      <c r="AY856" s="255" t="s">
        <v>154</v>
      </c>
    </row>
    <row r="857" s="11" customFormat="1">
      <c r="B857" s="234"/>
      <c r="C857" s="235"/>
      <c r="D857" s="236" t="s">
        <v>162</v>
      </c>
      <c r="E857" s="237" t="s">
        <v>21</v>
      </c>
      <c r="F857" s="238" t="s">
        <v>890</v>
      </c>
      <c r="G857" s="235"/>
      <c r="H857" s="237" t="s">
        <v>21</v>
      </c>
      <c r="I857" s="239"/>
      <c r="J857" s="235"/>
      <c r="K857" s="235"/>
      <c r="L857" s="240"/>
      <c r="M857" s="241"/>
      <c r="N857" s="242"/>
      <c r="O857" s="242"/>
      <c r="P857" s="242"/>
      <c r="Q857" s="242"/>
      <c r="R857" s="242"/>
      <c r="S857" s="242"/>
      <c r="T857" s="243"/>
      <c r="AT857" s="244" t="s">
        <v>162</v>
      </c>
      <c r="AU857" s="244" t="s">
        <v>85</v>
      </c>
      <c r="AV857" s="11" t="s">
        <v>38</v>
      </c>
      <c r="AW857" s="11" t="s">
        <v>36</v>
      </c>
      <c r="AX857" s="11" t="s">
        <v>76</v>
      </c>
      <c r="AY857" s="244" t="s">
        <v>154</v>
      </c>
    </row>
    <row r="858" s="12" customFormat="1">
      <c r="B858" s="245"/>
      <c r="C858" s="246"/>
      <c r="D858" s="236" t="s">
        <v>162</v>
      </c>
      <c r="E858" s="247" t="s">
        <v>21</v>
      </c>
      <c r="F858" s="248" t="s">
        <v>891</v>
      </c>
      <c r="G858" s="246"/>
      <c r="H858" s="249">
        <v>1.8320000000000001</v>
      </c>
      <c r="I858" s="250"/>
      <c r="J858" s="246"/>
      <c r="K858" s="246"/>
      <c r="L858" s="251"/>
      <c r="M858" s="252"/>
      <c r="N858" s="253"/>
      <c r="O858" s="253"/>
      <c r="P858" s="253"/>
      <c r="Q858" s="253"/>
      <c r="R858" s="253"/>
      <c r="S858" s="253"/>
      <c r="T858" s="254"/>
      <c r="AT858" s="255" t="s">
        <v>162</v>
      </c>
      <c r="AU858" s="255" t="s">
        <v>85</v>
      </c>
      <c r="AV858" s="12" t="s">
        <v>85</v>
      </c>
      <c r="AW858" s="12" t="s">
        <v>36</v>
      </c>
      <c r="AX858" s="12" t="s">
        <v>76</v>
      </c>
      <c r="AY858" s="255" t="s">
        <v>154</v>
      </c>
    </row>
    <row r="859" s="14" customFormat="1">
      <c r="B859" s="267"/>
      <c r="C859" s="268"/>
      <c r="D859" s="236" t="s">
        <v>162</v>
      </c>
      <c r="E859" s="269" t="s">
        <v>21</v>
      </c>
      <c r="F859" s="270" t="s">
        <v>892</v>
      </c>
      <c r="G859" s="268"/>
      <c r="H859" s="271">
        <v>11.445</v>
      </c>
      <c r="I859" s="272"/>
      <c r="J859" s="268"/>
      <c r="K859" s="268"/>
      <c r="L859" s="273"/>
      <c r="M859" s="274"/>
      <c r="N859" s="275"/>
      <c r="O859" s="275"/>
      <c r="P859" s="275"/>
      <c r="Q859" s="275"/>
      <c r="R859" s="275"/>
      <c r="S859" s="275"/>
      <c r="T859" s="276"/>
      <c r="AT859" s="277" t="s">
        <v>162</v>
      </c>
      <c r="AU859" s="277" t="s">
        <v>85</v>
      </c>
      <c r="AV859" s="14" t="s">
        <v>170</v>
      </c>
      <c r="AW859" s="14" t="s">
        <v>36</v>
      </c>
      <c r="AX859" s="14" t="s">
        <v>76</v>
      </c>
      <c r="AY859" s="277" t="s">
        <v>154</v>
      </c>
    </row>
    <row r="860" s="11" customFormat="1">
      <c r="B860" s="234"/>
      <c r="C860" s="235"/>
      <c r="D860" s="236" t="s">
        <v>162</v>
      </c>
      <c r="E860" s="237" t="s">
        <v>21</v>
      </c>
      <c r="F860" s="238" t="s">
        <v>735</v>
      </c>
      <c r="G860" s="235"/>
      <c r="H860" s="237" t="s">
        <v>21</v>
      </c>
      <c r="I860" s="239"/>
      <c r="J860" s="235"/>
      <c r="K860" s="235"/>
      <c r="L860" s="240"/>
      <c r="M860" s="241"/>
      <c r="N860" s="242"/>
      <c r="O860" s="242"/>
      <c r="P860" s="242"/>
      <c r="Q860" s="242"/>
      <c r="R860" s="242"/>
      <c r="S860" s="242"/>
      <c r="T860" s="243"/>
      <c r="AT860" s="244" t="s">
        <v>162</v>
      </c>
      <c r="AU860" s="244" t="s">
        <v>85</v>
      </c>
      <c r="AV860" s="11" t="s">
        <v>38</v>
      </c>
      <c r="AW860" s="11" t="s">
        <v>36</v>
      </c>
      <c r="AX860" s="11" t="s">
        <v>76</v>
      </c>
      <c r="AY860" s="244" t="s">
        <v>154</v>
      </c>
    </row>
    <row r="861" s="11" customFormat="1">
      <c r="B861" s="234"/>
      <c r="C861" s="235"/>
      <c r="D861" s="236" t="s">
        <v>162</v>
      </c>
      <c r="E861" s="237" t="s">
        <v>21</v>
      </c>
      <c r="F861" s="238" t="s">
        <v>893</v>
      </c>
      <c r="G861" s="235"/>
      <c r="H861" s="237" t="s">
        <v>21</v>
      </c>
      <c r="I861" s="239"/>
      <c r="J861" s="235"/>
      <c r="K861" s="235"/>
      <c r="L861" s="240"/>
      <c r="M861" s="241"/>
      <c r="N861" s="242"/>
      <c r="O861" s="242"/>
      <c r="P861" s="242"/>
      <c r="Q861" s="242"/>
      <c r="R861" s="242"/>
      <c r="S861" s="242"/>
      <c r="T861" s="243"/>
      <c r="AT861" s="244" t="s">
        <v>162</v>
      </c>
      <c r="AU861" s="244" t="s">
        <v>85</v>
      </c>
      <c r="AV861" s="11" t="s">
        <v>38</v>
      </c>
      <c r="AW861" s="11" t="s">
        <v>36</v>
      </c>
      <c r="AX861" s="11" t="s">
        <v>76</v>
      </c>
      <c r="AY861" s="244" t="s">
        <v>154</v>
      </c>
    </row>
    <row r="862" s="12" customFormat="1">
      <c r="B862" s="245"/>
      <c r="C862" s="246"/>
      <c r="D862" s="236" t="s">
        <v>162</v>
      </c>
      <c r="E862" s="247" t="s">
        <v>21</v>
      </c>
      <c r="F862" s="248" t="s">
        <v>894</v>
      </c>
      <c r="G862" s="246"/>
      <c r="H862" s="249">
        <v>2.6040000000000001</v>
      </c>
      <c r="I862" s="250"/>
      <c r="J862" s="246"/>
      <c r="K862" s="246"/>
      <c r="L862" s="251"/>
      <c r="M862" s="252"/>
      <c r="N862" s="253"/>
      <c r="O862" s="253"/>
      <c r="P862" s="253"/>
      <c r="Q862" s="253"/>
      <c r="R862" s="253"/>
      <c r="S862" s="253"/>
      <c r="T862" s="254"/>
      <c r="AT862" s="255" t="s">
        <v>162</v>
      </c>
      <c r="AU862" s="255" t="s">
        <v>85</v>
      </c>
      <c r="AV862" s="12" t="s">
        <v>85</v>
      </c>
      <c r="AW862" s="12" t="s">
        <v>36</v>
      </c>
      <c r="AX862" s="12" t="s">
        <v>76</v>
      </c>
      <c r="AY862" s="255" t="s">
        <v>154</v>
      </c>
    </row>
    <row r="863" s="14" customFormat="1">
      <c r="B863" s="267"/>
      <c r="C863" s="268"/>
      <c r="D863" s="236" t="s">
        <v>162</v>
      </c>
      <c r="E863" s="269" t="s">
        <v>21</v>
      </c>
      <c r="F863" s="270" t="s">
        <v>346</v>
      </c>
      <c r="G863" s="268"/>
      <c r="H863" s="271">
        <v>2.6040000000000001</v>
      </c>
      <c r="I863" s="272"/>
      <c r="J863" s="268"/>
      <c r="K863" s="268"/>
      <c r="L863" s="273"/>
      <c r="M863" s="274"/>
      <c r="N863" s="275"/>
      <c r="O863" s="275"/>
      <c r="P863" s="275"/>
      <c r="Q863" s="275"/>
      <c r="R863" s="275"/>
      <c r="S863" s="275"/>
      <c r="T863" s="276"/>
      <c r="AT863" s="277" t="s">
        <v>162</v>
      </c>
      <c r="AU863" s="277" t="s">
        <v>85</v>
      </c>
      <c r="AV863" s="14" t="s">
        <v>170</v>
      </c>
      <c r="AW863" s="14" t="s">
        <v>36</v>
      </c>
      <c r="AX863" s="14" t="s">
        <v>76</v>
      </c>
      <c r="AY863" s="277" t="s">
        <v>154</v>
      </c>
    </row>
    <row r="864" s="13" customFormat="1">
      <c r="B864" s="256"/>
      <c r="C864" s="257"/>
      <c r="D864" s="236" t="s">
        <v>162</v>
      </c>
      <c r="E864" s="258" t="s">
        <v>21</v>
      </c>
      <c r="F864" s="259" t="s">
        <v>166</v>
      </c>
      <c r="G864" s="257"/>
      <c r="H864" s="260">
        <v>30.096</v>
      </c>
      <c r="I864" s="261"/>
      <c r="J864" s="257"/>
      <c r="K864" s="257"/>
      <c r="L864" s="262"/>
      <c r="M864" s="263"/>
      <c r="N864" s="264"/>
      <c r="O864" s="264"/>
      <c r="P864" s="264"/>
      <c r="Q864" s="264"/>
      <c r="R864" s="264"/>
      <c r="S864" s="264"/>
      <c r="T864" s="265"/>
      <c r="AT864" s="266" t="s">
        <v>162</v>
      </c>
      <c r="AU864" s="266" t="s">
        <v>85</v>
      </c>
      <c r="AV864" s="13" t="s">
        <v>160</v>
      </c>
      <c r="AW864" s="13" t="s">
        <v>36</v>
      </c>
      <c r="AX864" s="13" t="s">
        <v>38</v>
      </c>
      <c r="AY864" s="266" t="s">
        <v>154</v>
      </c>
    </row>
    <row r="865" s="1" customFormat="1" ht="16.5" customHeight="1">
      <c r="B865" s="47"/>
      <c r="C865" s="222" t="s">
        <v>895</v>
      </c>
      <c r="D865" s="222" t="s">
        <v>156</v>
      </c>
      <c r="E865" s="223" t="s">
        <v>896</v>
      </c>
      <c r="F865" s="224" t="s">
        <v>897</v>
      </c>
      <c r="G865" s="225" t="s">
        <v>159</v>
      </c>
      <c r="H865" s="226">
        <v>6.7119999999999997</v>
      </c>
      <c r="I865" s="227"/>
      <c r="J865" s="228">
        <f>ROUND(I865*H865,2)</f>
        <v>0</v>
      </c>
      <c r="K865" s="224" t="s">
        <v>21</v>
      </c>
      <c r="L865" s="73"/>
      <c r="M865" s="229" t="s">
        <v>21</v>
      </c>
      <c r="N865" s="230" t="s">
        <v>47</v>
      </c>
      <c r="O865" s="48"/>
      <c r="P865" s="231">
        <f>O865*H865</f>
        <v>0</v>
      </c>
      <c r="Q865" s="231">
        <v>0</v>
      </c>
      <c r="R865" s="231">
        <f>Q865*H865</f>
        <v>0</v>
      </c>
      <c r="S865" s="231">
        <v>0.108</v>
      </c>
      <c r="T865" s="232">
        <f>S865*H865</f>
        <v>0.72489599999999998</v>
      </c>
      <c r="AR865" s="24" t="s">
        <v>160</v>
      </c>
      <c r="AT865" s="24" t="s">
        <v>156</v>
      </c>
      <c r="AU865" s="24" t="s">
        <v>85</v>
      </c>
      <c r="AY865" s="24" t="s">
        <v>154</v>
      </c>
      <c r="BE865" s="233">
        <f>IF(N865="základní",J865,0)</f>
        <v>0</v>
      </c>
      <c r="BF865" s="233">
        <f>IF(N865="snížená",J865,0)</f>
        <v>0</v>
      </c>
      <c r="BG865" s="233">
        <f>IF(N865="zákl. přenesená",J865,0)</f>
        <v>0</v>
      </c>
      <c r="BH865" s="233">
        <f>IF(N865="sníž. přenesená",J865,0)</f>
        <v>0</v>
      </c>
      <c r="BI865" s="233">
        <f>IF(N865="nulová",J865,0)</f>
        <v>0</v>
      </c>
      <c r="BJ865" s="24" t="s">
        <v>38</v>
      </c>
      <c r="BK865" s="233">
        <f>ROUND(I865*H865,2)</f>
        <v>0</v>
      </c>
      <c r="BL865" s="24" t="s">
        <v>160</v>
      </c>
      <c r="BM865" s="24" t="s">
        <v>898</v>
      </c>
    </row>
    <row r="866" s="11" customFormat="1">
      <c r="B866" s="234"/>
      <c r="C866" s="235"/>
      <c r="D866" s="236" t="s">
        <v>162</v>
      </c>
      <c r="E866" s="237" t="s">
        <v>21</v>
      </c>
      <c r="F866" s="238" t="s">
        <v>899</v>
      </c>
      <c r="G866" s="235"/>
      <c r="H866" s="237" t="s">
        <v>21</v>
      </c>
      <c r="I866" s="239"/>
      <c r="J866" s="235"/>
      <c r="K866" s="235"/>
      <c r="L866" s="240"/>
      <c r="M866" s="241"/>
      <c r="N866" s="242"/>
      <c r="O866" s="242"/>
      <c r="P866" s="242"/>
      <c r="Q866" s="242"/>
      <c r="R866" s="242"/>
      <c r="S866" s="242"/>
      <c r="T866" s="243"/>
      <c r="AT866" s="244" t="s">
        <v>162</v>
      </c>
      <c r="AU866" s="244" t="s">
        <v>85</v>
      </c>
      <c r="AV866" s="11" t="s">
        <v>38</v>
      </c>
      <c r="AW866" s="11" t="s">
        <v>36</v>
      </c>
      <c r="AX866" s="11" t="s">
        <v>76</v>
      </c>
      <c r="AY866" s="244" t="s">
        <v>154</v>
      </c>
    </row>
    <row r="867" s="11" customFormat="1">
      <c r="B867" s="234"/>
      <c r="C867" s="235"/>
      <c r="D867" s="236" t="s">
        <v>162</v>
      </c>
      <c r="E867" s="237" t="s">
        <v>21</v>
      </c>
      <c r="F867" s="238" t="s">
        <v>900</v>
      </c>
      <c r="G867" s="235"/>
      <c r="H867" s="237" t="s">
        <v>21</v>
      </c>
      <c r="I867" s="239"/>
      <c r="J867" s="235"/>
      <c r="K867" s="235"/>
      <c r="L867" s="240"/>
      <c r="M867" s="241"/>
      <c r="N867" s="242"/>
      <c r="O867" s="242"/>
      <c r="P867" s="242"/>
      <c r="Q867" s="242"/>
      <c r="R867" s="242"/>
      <c r="S867" s="242"/>
      <c r="T867" s="243"/>
      <c r="AT867" s="244" t="s">
        <v>162</v>
      </c>
      <c r="AU867" s="244" t="s">
        <v>85</v>
      </c>
      <c r="AV867" s="11" t="s">
        <v>38</v>
      </c>
      <c r="AW867" s="11" t="s">
        <v>36</v>
      </c>
      <c r="AX867" s="11" t="s">
        <v>76</v>
      </c>
      <c r="AY867" s="244" t="s">
        <v>154</v>
      </c>
    </row>
    <row r="868" s="12" customFormat="1">
      <c r="B868" s="245"/>
      <c r="C868" s="246"/>
      <c r="D868" s="236" t="s">
        <v>162</v>
      </c>
      <c r="E868" s="247" t="s">
        <v>21</v>
      </c>
      <c r="F868" s="248" t="s">
        <v>901</v>
      </c>
      <c r="G868" s="246"/>
      <c r="H868" s="249">
        <v>6.7119999999999997</v>
      </c>
      <c r="I868" s="250"/>
      <c r="J868" s="246"/>
      <c r="K868" s="246"/>
      <c r="L868" s="251"/>
      <c r="M868" s="252"/>
      <c r="N868" s="253"/>
      <c r="O868" s="253"/>
      <c r="P868" s="253"/>
      <c r="Q868" s="253"/>
      <c r="R868" s="253"/>
      <c r="S868" s="253"/>
      <c r="T868" s="254"/>
      <c r="AT868" s="255" t="s">
        <v>162</v>
      </c>
      <c r="AU868" s="255" t="s">
        <v>85</v>
      </c>
      <c r="AV868" s="12" t="s">
        <v>85</v>
      </c>
      <c r="AW868" s="12" t="s">
        <v>36</v>
      </c>
      <c r="AX868" s="12" t="s">
        <v>76</v>
      </c>
      <c r="AY868" s="255" t="s">
        <v>154</v>
      </c>
    </row>
    <row r="869" s="13" customFormat="1">
      <c r="B869" s="256"/>
      <c r="C869" s="257"/>
      <c r="D869" s="236" t="s">
        <v>162</v>
      </c>
      <c r="E869" s="258" t="s">
        <v>21</v>
      </c>
      <c r="F869" s="259" t="s">
        <v>166</v>
      </c>
      <c r="G869" s="257"/>
      <c r="H869" s="260">
        <v>6.7119999999999997</v>
      </c>
      <c r="I869" s="261"/>
      <c r="J869" s="257"/>
      <c r="K869" s="257"/>
      <c r="L869" s="262"/>
      <c r="M869" s="263"/>
      <c r="N869" s="264"/>
      <c r="O869" s="264"/>
      <c r="P869" s="264"/>
      <c r="Q869" s="264"/>
      <c r="R869" s="264"/>
      <c r="S869" s="264"/>
      <c r="T869" s="265"/>
      <c r="AT869" s="266" t="s">
        <v>162</v>
      </c>
      <c r="AU869" s="266" t="s">
        <v>85</v>
      </c>
      <c r="AV869" s="13" t="s">
        <v>160</v>
      </c>
      <c r="AW869" s="13" t="s">
        <v>36</v>
      </c>
      <c r="AX869" s="13" t="s">
        <v>38</v>
      </c>
      <c r="AY869" s="266" t="s">
        <v>154</v>
      </c>
    </row>
    <row r="870" s="1" customFormat="1" ht="16.5" customHeight="1">
      <c r="B870" s="47"/>
      <c r="C870" s="222" t="s">
        <v>902</v>
      </c>
      <c r="D870" s="222" t="s">
        <v>156</v>
      </c>
      <c r="E870" s="223" t="s">
        <v>903</v>
      </c>
      <c r="F870" s="224" t="s">
        <v>904</v>
      </c>
      <c r="G870" s="225" t="s">
        <v>159</v>
      </c>
      <c r="H870" s="226">
        <v>1.7609999999999999</v>
      </c>
      <c r="I870" s="227"/>
      <c r="J870" s="228">
        <f>ROUND(I870*H870,2)</f>
        <v>0</v>
      </c>
      <c r="K870" s="224" t="s">
        <v>21</v>
      </c>
      <c r="L870" s="73"/>
      <c r="M870" s="229" t="s">
        <v>21</v>
      </c>
      <c r="N870" s="230" t="s">
        <v>47</v>
      </c>
      <c r="O870" s="48"/>
      <c r="P870" s="231">
        <f>O870*H870</f>
        <v>0</v>
      </c>
      <c r="Q870" s="231">
        <v>0</v>
      </c>
      <c r="R870" s="231">
        <f>Q870*H870</f>
        <v>0</v>
      </c>
      <c r="S870" s="231">
        <v>0.0089999999999999993</v>
      </c>
      <c r="T870" s="232">
        <f>S870*H870</f>
        <v>0.015848999999999999</v>
      </c>
      <c r="AR870" s="24" t="s">
        <v>160</v>
      </c>
      <c r="AT870" s="24" t="s">
        <v>156</v>
      </c>
      <c r="AU870" s="24" t="s">
        <v>85</v>
      </c>
      <c r="AY870" s="24" t="s">
        <v>154</v>
      </c>
      <c r="BE870" s="233">
        <f>IF(N870="základní",J870,0)</f>
        <v>0</v>
      </c>
      <c r="BF870" s="233">
        <f>IF(N870="snížená",J870,0)</f>
        <v>0</v>
      </c>
      <c r="BG870" s="233">
        <f>IF(N870="zákl. přenesená",J870,0)</f>
        <v>0</v>
      </c>
      <c r="BH870" s="233">
        <f>IF(N870="sníž. přenesená",J870,0)</f>
        <v>0</v>
      </c>
      <c r="BI870" s="233">
        <f>IF(N870="nulová",J870,0)</f>
        <v>0</v>
      </c>
      <c r="BJ870" s="24" t="s">
        <v>38</v>
      </c>
      <c r="BK870" s="233">
        <f>ROUND(I870*H870,2)</f>
        <v>0</v>
      </c>
      <c r="BL870" s="24" t="s">
        <v>160</v>
      </c>
      <c r="BM870" s="24" t="s">
        <v>905</v>
      </c>
    </row>
    <row r="871" s="11" customFormat="1">
      <c r="B871" s="234"/>
      <c r="C871" s="235"/>
      <c r="D871" s="236" t="s">
        <v>162</v>
      </c>
      <c r="E871" s="237" t="s">
        <v>21</v>
      </c>
      <c r="F871" s="238" t="s">
        <v>899</v>
      </c>
      <c r="G871" s="235"/>
      <c r="H871" s="237" t="s">
        <v>21</v>
      </c>
      <c r="I871" s="239"/>
      <c r="J871" s="235"/>
      <c r="K871" s="235"/>
      <c r="L871" s="240"/>
      <c r="M871" s="241"/>
      <c r="N871" s="242"/>
      <c r="O871" s="242"/>
      <c r="P871" s="242"/>
      <c r="Q871" s="242"/>
      <c r="R871" s="242"/>
      <c r="S871" s="242"/>
      <c r="T871" s="243"/>
      <c r="AT871" s="244" t="s">
        <v>162</v>
      </c>
      <c r="AU871" s="244" t="s">
        <v>85</v>
      </c>
      <c r="AV871" s="11" t="s">
        <v>38</v>
      </c>
      <c r="AW871" s="11" t="s">
        <v>36</v>
      </c>
      <c r="AX871" s="11" t="s">
        <v>76</v>
      </c>
      <c r="AY871" s="244" t="s">
        <v>154</v>
      </c>
    </row>
    <row r="872" s="12" customFormat="1">
      <c r="B872" s="245"/>
      <c r="C872" s="246"/>
      <c r="D872" s="236" t="s">
        <v>162</v>
      </c>
      <c r="E872" s="247" t="s">
        <v>21</v>
      </c>
      <c r="F872" s="248" t="s">
        <v>906</v>
      </c>
      <c r="G872" s="246"/>
      <c r="H872" s="249">
        <v>4.6440000000000001</v>
      </c>
      <c r="I872" s="250"/>
      <c r="J872" s="246"/>
      <c r="K872" s="246"/>
      <c r="L872" s="251"/>
      <c r="M872" s="252"/>
      <c r="N872" s="253"/>
      <c r="O872" s="253"/>
      <c r="P872" s="253"/>
      <c r="Q872" s="253"/>
      <c r="R872" s="253"/>
      <c r="S872" s="253"/>
      <c r="T872" s="254"/>
      <c r="AT872" s="255" t="s">
        <v>162</v>
      </c>
      <c r="AU872" s="255" t="s">
        <v>85</v>
      </c>
      <c r="AV872" s="12" t="s">
        <v>85</v>
      </c>
      <c r="AW872" s="12" t="s">
        <v>36</v>
      </c>
      <c r="AX872" s="12" t="s">
        <v>76</v>
      </c>
      <c r="AY872" s="255" t="s">
        <v>154</v>
      </c>
    </row>
    <row r="873" s="12" customFormat="1">
      <c r="B873" s="245"/>
      <c r="C873" s="246"/>
      <c r="D873" s="236" t="s">
        <v>162</v>
      </c>
      <c r="E873" s="247" t="s">
        <v>21</v>
      </c>
      <c r="F873" s="248" t="s">
        <v>907</v>
      </c>
      <c r="G873" s="246"/>
      <c r="H873" s="249">
        <v>3.1120000000000001</v>
      </c>
      <c r="I873" s="250"/>
      <c r="J873" s="246"/>
      <c r="K873" s="246"/>
      <c r="L873" s="251"/>
      <c r="M873" s="252"/>
      <c r="N873" s="253"/>
      <c r="O873" s="253"/>
      <c r="P873" s="253"/>
      <c r="Q873" s="253"/>
      <c r="R873" s="253"/>
      <c r="S873" s="253"/>
      <c r="T873" s="254"/>
      <c r="AT873" s="255" t="s">
        <v>162</v>
      </c>
      <c r="AU873" s="255" t="s">
        <v>85</v>
      </c>
      <c r="AV873" s="12" t="s">
        <v>85</v>
      </c>
      <c r="AW873" s="12" t="s">
        <v>36</v>
      </c>
      <c r="AX873" s="12" t="s">
        <v>76</v>
      </c>
      <c r="AY873" s="255" t="s">
        <v>154</v>
      </c>
    </row>
    <row r="874" s="11" customFormat="1">
      <c r="B874" s="234"/>
      <c r="C874" s="235"/>
      <c r="D874" s="236" t="s">
        <v>162</v>
      </c>
      <c r="E874" s="237" t="s">
        <v>21</v>
      </c>
      <c r="F874" s="238" t="s">
        <v>908</v>
      </c>
      <c r="G874" s="235"/>
      <c r="H874" s="237" t="s">
        <v>21</v>
      </c>
      <c r="I874" s="239"/>
      <c r="J874" s="235"/>
      <c r="K874" s="235"/>
      <c r="L874" s="240"/>
      <c r="M874" s="241"/>
      <c r="N874" s="242"/>
      <c r="O874" s="242"/>
      <c r="P874" s="242"/>
      <c r="Q874" s="242"/>
      <c r="R874" s="242"/>
      <c r="S874" s="242"/>
      <c r="T874" s="243"/>
      <c r="AT874" s="244" t="s">
        <v>162</v>
      </c>
      <c r="AU874" s="244" t="s">
        <v>85</v>
      </c>
      <c r="AV874" s="11" t="s">
        <v>38</v>
      </c>
      <c r="AW874" s="11" t="s">
        <v>36</v>
      </c>
      <c r="AX874" s="11" t="s">
        <v>76</v>
      </c>
      <c r="AY874" s="244" t="s">
        <v>154</v>
      </c>
    </row>
    <row r="875" s="12" customFormat="1">
      <c r="B875" s="245"/>
      <c r="C875" s="246"/>
      <c r="D875" s="236" t="s">
        <v>162</v>
      </c>
      <c r="E875" s="247" t="s">
        <v>21</v>
      </c>
      <c r="F875" s="248" t="s">
        <v>909</v>
      </c>
      <c r="G875" s="246"/>
      <c r="H875" s="249">
        <v>-2.0800000000000001</v>
      </c>
      <c r="I875" s="250"/>
      <c r="J875" s="246"/>
      <c r="K875" s="246"/>
      <c r="L875" s="251"/>
      <c r="M875" s="252"/>
      <c r="N875" s="253"/>
      <c r="O875" s="253"/>
      <c r="P875" s="253"/>
      <c r="Q875" s="253"/>
      <c r="R875" s="253"/>
      <c r="S875" s="253"/>
      <c r="T875" s="254"/>
      <c r="AT875" s="255" t="s">
        <v>162</v>
      </c>
      <c r="AU875" s="255" t="s">
        <v>85</v>
      </c>
      <c r="AV875" s="12" t="s">
        <v>85</v>
      </c>
      <c r="AW875" s="12" t="s">
        <v>36</v>
      </c>
      <c r="AX875" s="12" t="s">
        <v>76</v>
      </c>
      <c r="AY875" s="255" t="s">
        <v>154</v>
      </c>
    </row>
    <row r="876" s="12" customFormat="1">
      <c r="B876" s="245"/>
      <c r="C876" s="246"/>
      <c r="D876" s="236" t="s">
        <v>162</v>
      </c>
      <c r="E876" s="247" t="s">
        <v>21</v>
      </c>
      <c r="F876" s="248" t="s">
        <v>910</v>
      </c>
      <c r="G876" s="246"/>
      <c r="H876" s="249">
        <v>-3.915</v>
      </c>
      <c r="I876" s="250"/>
      <c r="J876" s="246"/>
      <c r="K876" s="246"/>
      <c r="L876" s="251"/>
      <c r="M876" s="252"/>
      <c r="N876" s="253"/>
      <c r="O876" s="253"/>
      <c r="P876" s="253"/>
      <c r="Q876" s="253"/>
      <c r="R876" s="253"/>
      <c r="S876" s="253"/>
      <c r="T876" s="254"/>
      <c r="AT876" s="255" t="s">
        <v>162</v>
      </c>
      <c r="AU876" s="255" t="s">
        <v>85</v>
      </c>
      <c r="AV876" s="12" t="s">
        <v>85</v>
      </c>
      <c r="AW876" s="12" t="s">
        <v>36</v>
      </c>
      <c r="AX876" s="12" t="s">
        <v>76</v>
      </c>
      <c r="AY876" s="255" t="s">
        <v>154</v>
      </c>
    </row>
    <row r="877" s="13" customFormat="1">
      <c r="B877" s="256"/>
      <c r="C877" s="257"/>
      <c r="D877" s="236" t="s">
        <v>162</v>
      </c>
      <c r="E877" s="258" t="s">
        <v>21</v>
      </c>
      <c r="F877" s="259" t="s">
        <v>166</v>
      </c>
      <c r="G877" s="257"/>
      <c r="H877" s="260">
        <v>1.7609999999999999</v>
      </c>
      <c r="I877" s="261"/>
      <c r="J877" s="257"/>
      <c r="K877" s="257"/>
      <c r="L877" s="262"/>
      <c r="M877" s="263"/>
      <c r="N877" s="264"/>
      <c r="O877" s="264"/>
      <c r="P877" s="264"/>
      <c r="Q877" s="264"/>
      <c r="R877" s="264"/>
      <c r="S877" s="264"/>
      <c r="T877" s="265"/>
      <c r="AT877" s="266" t="s">
        <v>162</v>
      </c>
      <c r="AU877" s="266" t="s">
        <v>85</v>
      </c>
      <c r="AV877" s="13" t="s">
        <v>160</v>
      </c>
      <c r="AW877" s="13" t="s">
        <v>36</v>
      </c>
      <c r="AX877" s="13" t="s">
        <v>38</v>
      </c>
      <c r="AY877" s="266" t="s">
        <v>154</v>
      </c>
    </row>
    <row r="878" s="1" customFormat="1" ht="16.5" customHeight="1">
      <c r="B878" s="47"/>
      <c r="C878" s="222" t="s">
        <v>911</v>
      </c>
      <c r="D878" s="222" t="s">
        <v>156</v>
      </c>
      <c r="E878" s="223" t="s">
        <v>912</v>
      </c>
      <c r="F878" s="224" t="s">
        <v>913</v>
      </c>
      <c r="G878" s="225" t="s">
        <v>159</v>
      </c>
      <c r="H878" s="226">
        <v>1.548</v>
      </c>
      <c r="I878" s="227"/>
      <c r="J878" s="228">
        <f>ROUND(I878*H878,2)</f>
        <v>0</v>
      </c>
      <c r="K878" s="224" t="s">
        <v>21</v>
      </c>
      <c r="L878" s="73"/>
      <c r="M878" s="229" t="s">
        <v>21</v>
      </c>
      <c r="N878" s="230" t="s">
        <v>47</v>
      </c>
      <c r="O878" s="48"/>
      <c r="P878" s="231">
        <f>O878*H878</f>
        <v>0</v>
      </c>
      <c r="Q878" s="231">
        <v>0</v>
      </c>
      <c r="R878" s="231">
        <f>Q878*H878</f>
        <v>0</v>
      </c>
      <c r="S878" s="231">
        <v>0.041000000000000002</v>
      </c>
      <c r="T878" s="232">
        <f>S878*H878</f>
        <v>0.063468000000000011</v>
      </c>
      <c r="AR878" s="24" t="s">
        <v>160</v>
      </c>
      <c r="AT878" s="24" t="s">
        <v>156</v>
      </c>
      <c r="AU878" s="24" t="s">
        <v>85</v>
      </c>
      <c r="AY878" s="24" t="s">
        <v>154</v>
      </c>
      <c r="BE878" s="233">
        <f>IF(N878="základní",J878,0)</f>
        <v>0</v>
      </c>
      <c r="BF878" s="233">
        <f>IF(N878="snížená",J878,0)</f>
        <v>0</v>
      </c>
      <c r="BG878" s="233">
        <f>IF(N878="zákl. přenesená",J878,0)</f>
        <v>0</v>
      </c>
      <c r="BH878" s="233">
        <f>IF(N878="sníž. přenesená",J878,0)</f>
        <v>0</v>
      </c>
      <c r="BI878" s="233">
        <f>IF(N878="nulová",J878,0)</f>
        <v>0</v>
      </c>
      <c r="BJ878" s="24" t="s">
        <v>38</v>
      </c>
      <c r="BK878" s="233">
        <f>ROUND(I878*H878,2)</f>
        <v>0</v>
      </c>
      <c r="BL878" s="24" t="s">
        <v>160</v>
      </c>
      <c r="BM878" s="24" t="s">
        <v>914</v>
      </c>
    </row>
    <row r="879" s="11" customFormat="1">
      <c r="B879" s="234"/>
      <c r="C879" s="235"/>
      <c r="D879" s="236" t="s">
        <v>162</v>
      </c>
      <c r="E879" s="237" t="s">
        <v>21</v>
      </c>
      <c r="F879" s="238" t="s">
        <v>340</v>
      </c>
      <c r="G879" s="235"/>
      <c r="H879" s="237" t="s">
        <v>21</v>
      </c>
      <c r="I879" s="239"/>
      <c r="J879" s="235"/>
      <c r="K879" s="235"/>
      <c r="L879" s="240"/>
      <c r="M879" s="241"/>
      <c r="N879" s="242"/>
      <c r="O879" s="242"/>
      <c r="P879" s="242"/>
      <c r="Q879" s="242"/>
      <c r="R879" s="242"/>
      <c r="S879" s="242"/>
      <c r="T879" s="243"/>
      <c r="AT879" s="244" t="s">
        <v>162</v>
      </c>
      <c r="AU879" s="244" t="s">
        <v>85</v>
      </c>
      <c r="AV879" s="11" t="s">
        <v>38</v>
      </c>
      <c r="AW879" s="11" t="s">
        <v>36</v>
      </c>
      <c r="AX879" s="11" t="s">
        <v>76</v>
      </c>
      <c r="AY879" s="244" t="s">
        <v>154</v>
      </c>
    </row>
    <row r="880" s="11" customFormat="1">
      <c r="B880" s="234"/>
      <c r="C880" s="235"/>
      <c r="D880" s="236" t="s">
        <v>162</v>
      </c>
      <c r="E880" s="237" t="s">
        <v>21</v>
      </c>
      <c r="F880" s="238" t="s">
        <v>893</v>
      </c>
      <c r="G880" s="235"/>
      <c r="H880" s="237" t="s">
        <v>21</v>
      </c>
      <c r="I880" s="239"/>
      <c r="J880" s="235"/>
      <c r="K880" s="235"/>
      <c r="L880" s="240"/>
      <c r="M880" s="241"/>
      <c r="N880" s="242"/>
      <c r="O880" s="242"/>
      <c r="P880" s="242"/>
      <c r="Q880" s="242"/>
      <c r="R880" s="242"/>
      <c r="S880" s="242"/>
      <c r="T880" s="243"/>
      <c r="AT880" s="244" t="s">
        <v>162</v>
      </c>
      <c r="AU880" s="244" t="s">
        <v>85</v>
      </c>
      <c r="AV880" s="11" t="s">
        <v>38</v>
      </c>
      <c r="AW880" s="11" t="s">
        <v>36</v>
      </c>
      <c r="AX880" s="11" t="s">
        <v>76</v>
      </c>
      <c r="AY880" s="244" t="s">
        <v>154</v>
      </c>
    </row>
    <row r="881" s="12" customFormat="1">
      <c r="B881" s="245"/>
      <c r="C881" s="246"/>
      <c r="D881" s="236" t="s">
        <v>162</v>
      </c>
      <c r="E881" s="247" t="s">
        <v>21</v>
      </c>
      <c r="F881" s="248" t="s">
        <v>915</v>
      </c>
      <c r="G881" s="246"/>
      <c r="H881" s="249">
        <v>1.548</v>
      </c>
      <c r="I881" s="250"/>
      <c r="J881" s="246"/>
      <c r="K881" s="246"/>
      <c r="L881" s="251"/>
      <c r="M881" s="252"/>
      <c r="N881" s="253"/>
      <c r="O881" s="253"/>
      <c r="P881" s="253"/>
      <c r="Q881" s="253"/>
      <c r="R881" s="253"/>
      <c r="S881" s="253"/>
      <c r="T881" s="254"/>
      <c r="AT881" s="255" t="s">
        <v>162</v>
      </c>
      <c r="AU881" s="255" t="s">
        <v>85</v>
      </c>
      <c r="AV881" s="12" t="s">
        <v>85</v>
      </c>
      <c r="AW881" s="12" t="s">
        <v>36</v>
      </c>
      <c r="AX881" s="12" t="s">
        <v>76</v>
      </c>
      <c r="AY881" s="255" t="s">
        <v>154</v>
      </c>
    </row>
    <row r="882" s="14" customFormat="1">
      <c r="B882" s="267"/>
      <c r="C882" s="268"/>
      <c r="D882" s="236" t="s">
        <v>162</v>
      </c>
      <c r="E882" s="269" t="s">
        <v>21</v>
      </c>
      <c r="F882" s="270" t="s">
        <v>346</v>
      </c>
      <c r="G882" s="268"/>
      <c r="H882" s="271">
        <v>1.548</v>
      </c>
      <c r="I882" s="272"/>
      <c r="J882" s="268"/>
      <c r="K882" s="268"/>
      <c r="L882" s="273"/>
      <c r="M882" s="274"/>
      <c r="N882" s="275"/>
      <c r="O882" s="275"/>
      <c r="P882" s="275"/>
      <c r="Q882" s="275"/>
      <c r="R882" s="275"/>
      <c r="S882" s="275"/>
      <c r="T882" s="276"/>
      <c r="AT882" s="277" t="s">
        <v>162</v>
      </c>
      <c r="AU882" s="277" t="s">
        <v>85</v>
      </c>
      <c r="AV882" s="14" t="s">
        <v>170</v>
      </c>
      <c r="AW882" s="14" t="s">
        <v>36</v>
      </c>
      <c r="AX882" s="14" t="s">
        <v>76</v>
      </c>
      <c r="AY882" s="277" t="s">
        <v>154</v>
      </c>
    </row>
    <row r="883" s="13" customFormat="1">
      <c r="B883" s="256"/>
      <c r="C883" s="257"/>
      <c r="D883" s="236" t="s">
        <v>162</v>
      </c>
      <c r="E883" s="258" t="s">
        <v>21</v>
      </c>
      <c r="F883" s="259" t="s">
        <v>166</v>
      </c>
      <c r="G883" s="257"/>
      <c r="H883" s="260">
        <v>1.548</v>
      </c>
      <c r="I883" s="261"/>
      <c r="J883" s="257"/>
      <c r="K883" s="257"/>
      <c r="L883" s="262"/>
      <c r="M883" s="263"/>
      <c r="N883" s="264"/>
      <c r="O883" s="264"/>
      <c r="P883" s="264"/>
      <c r="Q883" s="264"/>
      <c r="R883" s="264"/>
      <c r="S883" s="264"/>
      <c r="T883" s="265"/>
      <c r="AT883" s="266" t="s">
        <v>162</v>
      </c>
      <c r="AU883" s="266" t="s">
        <v>85</v>
      </c>
      <c r="AV883" s="13" t="s">
        <v>160</v>
      </c>
      <c r="AW883" s="13" t="s">
        <v>36</v>
      </c>
      <c r="AX883" s="13" t="s">
        <v>38</v>
      </c>
      <c r="AY883" s="266" t="s">
        <v>154</v>
      </c>
    </row>
    <row r="884" s="1" customFormat="1" ht="16.5" customHeight="1">
      <c r="B884" s="47"/>
      <c r="C884" s="222" t="s">
        <v>916</v>
      </c>
      <c r="D884" s="222" t="s">
        <v>156</v>
      </c>
      <c r="E884" s="223" t="s">
        <v>917</v>
      </c>
      <c r="F884" s="224" t="s">
        <v>918</v>
      </c>
      <c r="G884" s="225" t="s">
        <v>159</v>
      </c>
      <c r="H884" s="226">
        <v>6.1550000000000002</v>
      </c>
      <c r="I884" s="227"/>
      <c r="J884" s="228">
        <f>ROUND(I884*H884,2)</f>
        <v>0</v>
      </c>
      <c r="K884" s="224" t="s">
        <v>21</v>
      </c>
      <c r="L884" s="73"/>
      <c r="M884" s="229" t="s">
        <v>21</v>
      </c>
      <c r="N884" s="230" t="s">
        <v>47</v>
      </c>
      <c r="O884" s="48"/>
      <c r="P884" s="231">
        <f>O884*H884</f>
        <v>0</v>
      </c>
      <c r="Q884" s="231">
        <v>0</v>
      </c>
      <c r="R884" s="231">
        <f>Q884*H884</f>
        <v>0</v>
      </c>
      <c r="S884" s="231">
        <v>0.062</v>
      </c>
      <c r="T884" s="232">
        <f>S884*H884</f>
        <v>0.38161</v>
      </c>
      <c r="AR884" s="24" t="s">
        <v>160</v>
      </c>
      <c r="AT884" s="24" t="s">
        <v>156</v>
      </c>
      <c r="AU884" s="24" t="s">
        <v>85</v>
      </c>
      <c r="AY884" s="24" t="s">
        <v>154</v>
      </c>
      <c r="BE884" s="233">
        <f>IF(N884="základní",J884,0)</f>
        <v>0</v>
      </c>
      <c r="BF884" s="233">
        <f>IF(N884="snížená",J884,0)</f>
        <v>0</v>
      </c>
      <c r="BG884" s="233">
        <f>IF(N884="zákl. přenesená",J884,0)</f>
        <v>0</v>
      </c>
      <c r="BH884" s="233">
        <f>IF(N884="sníž. přenesená",J884,0)</f>
        <v>0</v>
      </c>
      <c r="BI884" s="233">
        <f>IF(N884="nulová",J884,0)</f>
        <v>0</v>
      </c>
      <c r="BJ884" s="24" t="s">
        <v>38</v>
      </c>
      <c r="BK884" s="233">
        <f>ROUND(I884*H884,2)</f>
        <v>0</v>
      </c>
      <c r="BL884" s="24" t="s">
        <v>160</v>
      </c>
      <c r="BM884" s="24" t="s">
        <v>919</v>
      </c>
    </row>
    <row r="885" s="11" customFormat="1">
      <c r="B885" s="234"/>
      <c r="C885" s="235"/>
      <c r="D885" s="236" t="s">
        <v>162</v>
      </c>
      <c r="E885" s="237" t="s">
        <v>21</v>
      </c>
      <c r="F885" s="238" t="s">
        <v>920</v>
      </c>
      <c r="G885" s="235"/>
      <c r="H885" s="237" t="s">
        <v>21</v>
      </c>
      <c r="I885" s="239"/>
      <c r="J885" s="235"/>
      <c r="K885" s="235"/>
      <c r="L885" s="240"/>
      <c r="M885" s="241"/>
      <c r="N885" s="242"/>
      <c r="O885" s="242"/>
      <c r="P885" s="242"/>
      <c r="Q885" s="242"/>
      <c r="R885" s="242"/>
      <c r="S885" s="242"/>
      <c r="T885" s="243"/>
      <c r="AT885" s="244" t="s">
        <v>162</v>
      </c>
      <c r="AU885" s="244" t="s">
        <v>85</v>
      </c>
      <c r="AV885" s="11" t="s">
        <v>38</v>
      </c>
      <c r="AW885" s="11" t="s">
        <v>36</v>
      </c>
      <c r="AX885" s="11" t="s">
        <v>76</v>
      </c>
      <c r="AY885" s="244" t="s">
        <v>154</v>
      </c>
    </row>
    <row r="886" s="11" customFormat="1">
      <c r="B886" s="234"/>
      <c r="C886" s="235"/>
      <c r="D886" s="236" t="s">
        <v>162</v>
      </c>
      <c r="E886" s="237" t="s">
        <v>21</v>
      </c>
      <c r="F886" s="238" t="s">
        <v>868</v>
      </c>
      <c r="G886" s="235"/>
      <c r="H886" s="237" t="s">
        <v>21</v>
      </c>
      <c r="I886" s="239"/>
      <c r="J886" s="235"/>
      <c r="K886" s="235"/>
      <c r="L886" s="240"/>
      <c r="M886" s="241"/>
      <c r="N886" s="242"/>
      <c r="O886" s="242"/>
      <c r="P886" s="242"/>
      <c r="Q886" s="242"/>
      <c r="R886" s="242"/>
      <c r="S886" s="242"/>
      <c r="T886" s="243"/>
      <c r="AT886" s="244" t="s">
        <v>162</v>
      </c>
      <c r="AU886" s="244" t="s">
        <v>85</v>
      </c>
      <c r="AV886" s="11" t="s">
        <v>38</v>
      </c>
      <c r="AW886" s="11" t="s">
        <v>36</v>
      </c>
      <c r="AX886" s="11" t="s">
        <v>76</v>
      </c>
      <c r="AY886" s="244" t="s">
        <v>154</v>
      </c>
    </row>
    <row r="887" s="11" customFormat="1">
      <c r="B887" s="234"/>
      <c r="C887" s="235"/>
      <c r="D887" s="236" t="s">
        <v>162</v>
      </c>
      <c r="E887" s="237" t="s">
        <v>21</v>
      </c>
      <c r="F887" s="238" t="s">
        <v>921</v>
      </c>
      <c r="G887" s="235"/>
      <c r="H887" s="237" t="s">
        <v>21</v>
      </c>
      <c r="I887" s="239"/>
      <c r="J887" s="235"/>
      <c r="K887" s="235"/>
      <c r="L887" s="240"/>
      <c r="M887" s="241"/>
      <c r="N887" s="242"/>
      <c r="O887" s="242"/>
      <c r="P887" s="242"/>
      <c r="Q887" s="242"/>
      <c r="R887" s="242"/>
      <c r="S887" s="242"/>
      <c r="T887" s="243"/>
      <c r="AT887" s="244" t="s">
        <v>162</v>
      </c>
      <c r="AU887" s="244" t="s">
        <v>85</v>
      </c>
      <c r="AV887" s="11" t="s">
        <v>38</v>
      </c>
      <c r="AW887" s="11" t="s">
        <v>36</v>
      </c>
      <c r="AX887" s="11" t="s">
        <v>76</v>
      </c>
      <c r="AY887" s="244" t="s">
        <v>154</v>
      </c>
    </row>
    <row r="888" s="12" customFormat="1">
      <c r="B888" s="245"/>
      <c r="C888" s="246"/>
      <c r="D888" s="236" t="s">
        <v>162</v>
      </c>
      <c r="E888" s="247" t="s">
        <v>21</v>
      </c>
      <c r="F888" s="248" t="s">
        <v>922</v>
      </c>
      <c r="G888" s="246"/>
      <c r="H888" s="249">
        <v>1.5049999999999999</v>
      </c>
      <c r="I888" s="250"/>
      <c r="J888" s="246"/>
      <c r="K888" s="246"/>
      <c r="L888" s="251"/>
      <c r="M888" s="252"/>
      <c r="N888" s="253"/>
      <c r="O888" s="253"/>
      <c r="P888" s="253"/>
      <c r="Q888" s="253"/>
      <c r="R888" s="253"/>
      <c r="S888" s="253"/>
      <c r="T888" s="254"/>
      <c r="AT888" s="255" t="s">
        <v>162</v>
      </c>
      <c r="AU888" s="255" t="s">
        <v>85</v>
      </c>
      <c r="AV888" s="12" t="s">
        <v>85</v>
      </c>
      <c r="AW888" s="12" t="s">
        <v>36</v>
      </c>
      <c r="AX888" s="12" t="s">
        <v>76</v>
      </c>
      <c r="AY888" s="255" t="s">
        <v>154</v>
      </c>
    </row>
    <row r="889" s="14" customFormat="1">
      <c r="B889" s="267"/>
      <c r="C889" s="268"/>
      <c r="D889" s="236" t="s">
        <v>162</v>
      </c>
      <c r="E889" s="269" t="s">
        <v>21</v>
      </c>
      <c r="F889" s="270" t="s">
        <v>192</v>
      </c>
      <c r="G889" s="268"/>
      <c r="H889" s="271">
        <v>1.5049999999999999</v>
      </c>
      <c r="I889" s="272"/>
      <c r="J889" s="268"/>
      <c r="K889" s="268"/>
      <c r="L889" s="273"/>
      <c r="M889" s="274"/>
      <c r="N889" s="275"/>
      <c r="O889" s="275"/>
      <c r="P889" s="275"/>
      <c r="Q889" s="275"/>
      <c r="R889" s="275"/>
      <c r="S889" s="275"/>
      <c r="T889" s="276"/>
      <c r="AT889" s="277" t="s">
        <v>162</v>
      </c>
      <c r="AU889" s="277" t="s">
        <v>85</v>
      </c>
      <c r="AV889" s="14" t="s">
        <v>170</v>
      </c>
      <c r="AW889" s="14" t="s">
        <v>36</v>
      </c>
      <c r="AX889" s="14" t="s">
        <v>76</v>
      </c>
      <c r="AY889" s="277" t="s">
        <v>154</v>
      </c>
    </row>
    <row r="890" s="11" customFormat="1">
      <c r="B890" s="234"/>
      <c r="C890" s="235"/>
      <c r="D890" s="236" t="s">
        <v>162</v>
      </c>
      <c r="E890" s="237" t="s">
        <v>21</v>
      </c>
      <c r="F890" s="238" t="s">
        <v>881</v>
      </c>
      <c r="G890" s="235"/>
      <c r="H890" s="237" t="s">
        <v>21</v>
      </c>
      <c r="I890" s="239"/>
      <c r="J890" s="235"/>
      <c r="K890" s="235"/>
      <c r="L890" s="240"/>
      <c r="M890" s="241"/>
      <c r="N890" s="242"/>
      <c r="O890" s="242"/>
      <c r="P890" s="242"/>
      <c r="Q890" s="242"/>
      <c r="R890" s="242"/>
      <c r="S890" s="242"/>
      <c r="T890" s="243"/>
      <c r="AT890" s="244" t="s">
        <v>162</v>
      </c>
      <c r="AU890" s="244" t="s">
        <v>85</v>
      </c>
      <c r="AV890" s="11" t="s">
        <v>38</v>
      </c>
      <c r="AW890" s="11" t="s">
        <v>36</v>
      </c>
      <c r="AX890" s="11" t="s">
        <v>76</v>
      </c>
      <c r="AY890" s="244" t="s">
        <v>154</v>
      </c>
    </row>
    <row r="891" s="11" customFormat="1">
      <c r="B891" s="234"/>
      <c r="C891" s="235"/>
      <c r="D891" s="236" t="s">
        <v>162</v>
      </c>
      <c r="E891" s="237" t="s">
        <v>21</v>
      </c>
      <c r="F891" s="238" t="s">
        <v>875</v>
      </c>
      <c r="G891" s="235"/>
      <c r="H891" s="237" t="s">
        <v>21</v>
      </c>
      <c r="I891" s="239"/>
      <c r="J891" s="235"/>
      <c r="K891" s="235"/>
      <c r="L891" s="240"/>
      <c r="M891" s="241"/>
      <c r="N891" s="242"/>
      <c r="O891" s="242"/>
      <c r="P891" s="242"/>
      <c r="Q891" s="242"/>
      <c r="R891" s="242"/>
      <c r="S891" s="242"/>
      <c r="T891" s="243"/>
      <c r="AT891" s="244" t="s">
        <v>162</v>
      </c>
      <c r="AU891" s="244" t="s">
        <v>85</v>
      </c>
      <c r="AV891" s="11" t="s">
        <v>38</v>
      </c>
      <c r="AW891" s="11" t="s">
        <v>36</v>
      </c>
      <c r="AX891" s="11" t="s">
        <v>76</v>
      </c>
      <c r="AY891" s="244" t="s">
        <v>154</v>
      </c>
    </row>
    <row r="892" s="12" customFormat="1">
      <c r="B892" s="245"/>
      <c r="C892" s="246"/>
      <c r="D892" s="236" t="s">
        <v>162</v>
      </c>
      <c r="E892" s="247" t="s">
        <v>21</v>
      </c>
      <c r="F892" s="248" t="s">
        <v>923</v>
      </c>
      <c r="G892" s="246"/>
      <c r="H892" s="249">
        <v>3.48</v>
      </c>
      <c r="I892" s="250"/>
      <c r="J892" s="246"/>
      <c r="K892" s="246"/>
      <c r="L892" s="251"/>
      <c r="M892" s="252"/>
      <c r="N892" s="253"/>
      <c r="O892" s="253"/>
      <c r="P892" s="253"/>
      <c r="Q892" s="253"/>
      <c r="R892" s="253"/>
      <c r="S892" s="253"/>
      <c r="T892" s="254"/>
      <c r="AT892" s="255" t="s">
        <v>162</v>
      </c>
      <c r="AU892" s="255" t="s">
        <v>85</v>
      </c>
      <c r="AV892" s="12" t="s">
        <v>85</v>
      </c>
      <c r="AW892" s="12" t="s">
        <v>36</v>
      </c>
      <c r="AX892" s="12" t="s">
        <v>76</v>
      </c>
      <c r="AY892" s="255" t="s">
        <v>154</v>
      </c>
    </row>
    <row r="893" s="11" customFormat="1">
      <c r="B893" s="234"/>
      <c r="C893" s="235"/>
      <c r="D893" s="236" t="s">
        <v>162</v>
      </c>
      <c r="E893" s="237" t="s">
        <v>21</v>
      </c>
      <c r="F893" s="238" t="s">
        <v>877</v>
      </c>
      <c r="G893" s="235"/>
      <c r="H893" s="237" t="s">
        <v>21</v>
      </c>
      <c r="I893" s="239"/>
      <c r="J893" s="235"/>
      <c r="K893" s="235"/>
      <c r="L893" s="240"/>
      <c r="M893" s="241"/>
      <c r="N893" s="242"/>
      <c r="O893" s="242"/>
      <c r="P893" s="242"/>
      <c r="Q893" s="242"/>
      <c r="R893" s="242"/>
      <c r="S893" s="242"/>
      <c r="T893" s="243"/>
      <c r="AT893" s="244" t="s">
        <v>162</v>
      </c>
      <c r="AU893" s="244" t="s">
        <v>85</v>
      </c>
      <c r="AV893" s="11" t="s">
        <v>38</v>
      </c>
      <c r="AW893" s="11" t="s">
        <v>36</v>
      </c>
      <c r="AX893" s="11" t="s">
        <v>76</v>
      </c>
      <c r="AY893" s="244" t="s">
        <v>154</v>
      </c>
    </row>
    <row r="894" s="12" customFormat="1">
      <c r="B894" s="245"/>
      <c r="C894" s="246"/>
      <c r="D894" s="236" t="s">
        <v>162</v>
      </c>
      <c r="E894" s="247" t="s">
        <v>21</v>
      </c>
      <c r="F894" s="248" t="s">
        <v>924</v>
      </c>
      <c r="G894" s="246"/>
      <c r="H894" s="249">
        <v>1.1699999999999999</v>
      </c>
      <c r="I894" s="250"/>
      <c r="J894" s="246"/>
      <c r="K894" s="246"/>
      <c r="L894" s="251"/>
      <c r="M894" s="252"/>
      <c r="N894" s="253"/>
      <c r="O894" s="253"/>
      <c r="P894" s="253"/>
      <c r="Q894" s="253"/>
      <c r="R894" s="253"/>
      <c r="S894" s="253"/>
      <c r="T894" s="254"/>
      <c r="AT894" s="255" t="s">
        <v>162</v>
      </c>
      <c r="AU894" s="255" t="s">
        <v>85</v>
      </c>
      <c r="AV894" s="12" t="s">
        <v>85</v>
      </c>
      <c r="AW894" s="12" t="s">
        <v>36</v>
      </c>
      <c r="AX894" s="12" t="s">
        <v>76</v>
      </c>
      <c r="AY894" s="255" t="s">
        <v>154</v>
      </c>
    </row>
    <row r="895" s="14" customFormat="1">
      <c r="B895" s="267"/>
      <c r="C895" s="268"/>
      <c r="D895" s="236" t="s">
        <v>162</v>
      </c>
      <c r="E895" s="269" t="s">
        <v>21</v>
      </c>
      <c r="F895" s="270" t="s">
        <v>892</v>
      </c>
      <c r="G895" s="268"/>
      <c r="H895" s="271">
        <v>4.6500000000000004</v>
      </c>
      <c r="I895" s="272"/>
      <c r="J895" s="268"/>
      <c r="K895" s="268"/>
      <c r="L895" s="273"/>
      <c r="M895" s="274"/>
      <c r="N895" s="275"/>
      <c r="O895" s="275"/>
      <c r="P895" s="275"/>
      <c r="Q895" s="275"/>
      <c r="R895" s="275"/>
      <c r="S895" s="275"/>
      <c r="T895" s="276"/>
      <c r="AT895" s="277" t="s">
        <v>162</v>
      </c>
      <c r="AU895" s="277" t="s">
        <v>85</v>
      </c>
      <c r="AV895" s="14" t="s">
        <v>170</v>
      </c>
      <c r="AW895" s="14" t="s">
        <v>36</v>
      </c>
      <c r="AX895" s="14" t="s">
        <v>76</v>
      </c>
      <c r="AY895" s="277" t="s">
        <v>154</v>
      </c>
    </row>
    <row r="896" s="13" customFormat="1">
      <c r="B896" s="256"/>
      <c r="C896" s="257"/>
      <c r="D896" s="236" t="s">
        <v>162</v>
      </c>
      <c r="E896" s="258" t="s">
        <v>21</v>
      </c>
      <c r="F896" s="259" t="s">
        <v>166</v>
      </c>
      <c r="G896" s="257"/>
      <c r="H896" s="260">
        <v>6.1550000000000002</v>
      </c>
      <c r="I896" s="261"/>
      <c r="J896" s="257"/>
      <c r="K896" s="257"/>
      <c r="L896" s="262"/>
      <c r="M896" s="263"/>
      <c r="N896" s="264"/>
      <c r="O896" s="264"/>
      <c r="P896" s="264"/>
      <c r="Q896" s="264"/>
      <c r="R896" s="264"/>
      <c r="S896" s="264"/>
      <c r="T896" s="265"/>
      <c r="AT896" s="266" t="s">
        <v>162</v>
      </c>
      <c r="AU896" s="266" t="s">
        <v>85</v>
      </c>
      <c r="AV896" s="13" t="s">
        <v>160</v>
      </c>
      <c r="AW896" s="13" t="s">
        <v>36</v>
      </c>
      <c r="AX896" s="13" t="s">
        <v>38</v>
      </c>
      <c r="AY896" s="266" t="s">
        <v>154</v>
      </c>
    </row>
    <row r="897" s="1" customFormat="1" ht="16.5" customHeight="1">
      <c r="B897" s="47"/>
      <c r="C897" s="222" t="s">
        <v>925</v>
      </c>
      <c r="D897" s="222" t="s">
        <v>156</v>
      </c>
      <c r="E897" s="223" t="s">
        <v>926</v>
      </c>
      <c r="F897" s="224" t="s">
        <v>927</v>
      </c>
      <c r="G897" s="225" t="s">
        <v>159</v>
      </c>
      <c r="H897" s="226">
        <v>4.7619999999999996</v>
      </c>
      <c r="I897" s="227"/>
      <c r="J897" s="228">
        <f>ROUND(I897*H897,2)</f>
        <v>0</v>
      </c>
      <c r="K897" s="224" t="s">
        <v>21</v>
      </c>
      <c r="L897" s="73"/>
      <c r="M897" s="229" t="s">
        <v>21</v>
      </c>
      <c r="N897" s="230" t="s">
        <v>47</v>
      </c>
      <c r="O897" s="48"/>
      <c r="P897" s="231">
        <f>O897*H897</f>
        <v>0</v>
      </c>
      <c r="Q897" s="231">
        <v>0</v>
      </c>
      <c r="R897" s="231">
        <f>Q897*H897</f>
        <v>0</v>
      </c>
      <c r="S897" s="231">
        <v>0.087999999999999995</v>
      </c>
      <c r="T897" s="232">
        <f>S897*H897</f>
        <v>0.41905599999999993</v>
      </c>
      <c r="AR897" s="24" t="s">
        <v>160</v>
      </c>
      <c r="AT897" s="24" t="s">
        <v>156</v>
      </c>
      <c r="AU897" s="24" t="s">
        <v>85</v>
      </c>
      <c r="AY897" s="24" t="s">
        <v>154</v>
      </c>
      <c r="BE897" s="233">
        <f>IF(N897="základní",J897,0)</f>
        <v>0</v>
      </c>
      <c r="BF897" s="233">
        <f>IF(N897="snížená",J897,0)</f>
        <v>0</v>
      </c>
      <c r="BG897" s="233">
        <f>IF(N897="zákl. přenesená",J897,0)</f>
        <v>0</v>
      </c>
      <c r="BH897" s="233">
        <f>IF(N897="sníž. přenesená",J897,0)</f>
        <v>0</v>
      </c>
      <c r="BI897" s="233">
        <f>IF(N897="nulová",J897,0)</f>
        <v>0</v>
      </c>
      <c r="BJ897" s="24" t="s">
        <v>38</v>
      </c>
      <c r="BK897" s="233">
        <f>ROUND(I897*H897,2)</f>
        <v>0</v>
      </c>
      <c r="BL897" s="24" t="s">
        <v>160</v>
      </c>
      <c r="BM897" s="24" t="s">
        <v>928</v>
      </c>
    </row>
    <row r="898" s="11" customFormat="1">
      <c r="B898" s="234"/>
      <c r="C898" s="235"/>
      <c r="D898" s="236" t="s">
        <v>162</v>
      </c>
      <c r="E898" s="237" t="s">
        <v>21</v>
      </c>
      <c r="F898" s="238" t="s">
        <v>163</v>
      </c>
      <c r="G898" s="235"/>
      <c r="H898" s="237" t="s">
        <v>21</v>
      </c>
      <c r="I898" s="239"/>
      <c r="J898" s="235"/>
      <c r="K898" s="235"/>
      <c r="L898" s="240"/>
      <c r="M898" s="241"/>
      <c r="N898" s="242"/>
      <c r="O898" s="242"/>
      <c r="P898" s="242"/>
      <c r="Q898" s="242"/>
      <c r="R898" s="242"/>
      <c r="S898" s="242"/>
      <c r="T898" s="243"/>
      <c r="AT898" s="244" t="s">
        <v>162</v>
      </c>
      <c r="AU898" s="244" t="s">
        <v>85</v>
      </c>
      <c r="AV898" s="11" t="s">
        <v>38</v>
      </c>
      <c r="AW898" s="11" t="s">
        <v>36</v>
      </c>
      <c r="AX898" s="11" t="s">
        <v>76</v>
      </c>
      <c r="AY898" s="244" t="s">
        <v>154</v>
      </c>
    </row>
    <row r="899" s="11" customFormat="1">
      <c r="B899" s="234"/>
      <c r="C899" s="235"/>
      <c r="D899" s="236" t="s">
        <v>162</v>
      </c>
      <c r="E899" s="237" t="s">
        <v>21</v>
      </c>
      <c r="F899" s="238" t="s">
        <v>863</v>
      </c>
      <c r="G899" s="235"/>
      <c r="H899" s="237" t="s">
        <v>21</v>
      </c>
      <c r="I899" s="239"/>
      <c r="J899" s="235"/>
      <c r="K899" s="235"/>
      <c r="L899" s="240"/>
      <c r="M899" s="241"/>
      <c r="N899" s="242"/>
      <c r="O899" s="242"/>
      <c r="P899" s="242"/>
      <c r="Q899" s="242"/>
      <c r="R899" s="242"/>
      <c r="S899" s="242"/>
      <c r="T899" s="243"/>
      <c r="AT899" s="244" t="s">
        <v>162</v>
      </c>
      <c r="AU899" s="244" t="s">
        <v>85</v>
      </c>
      <c r="AV899" s="11" t="s">
        <v>38</v>
      </c>
      <c r="AW899" s="11" t="s">
        <v>36</v>
      </c>
      <c r="AX899" s="11" t="s">
        <v>76</v>
      </c>
      <c r="AY899" s="244" t="s">
        <v>154</v>
      </c>
    </row>
    <row r="900" s="11" customFormat="1">
      <c r="B900" s="234"/>
      <c r="C900" s="235"/>
      <c r="D900" s="236" t="s">
        <v>162</v>
      </c>
      <c r="E900" s="237" t="s">
        <v>21</v>
      </c>
      <c r="F900" s="238" t="s">
        <v>864</v>
      </c>
      <c r="G900" s="235"/>
      <c r="H900" s="237" t="s">
        <v>21</v>
      </c>
      <c r="I900" s="239"/>
      <c r="J900" s="235"/>
      <c r="K900" s="235"/>
      <c r="L900" s="240"/>
      <c r="M900" s="241"/>
      <c r="N900" s="242"/>
      <c r="O900" s="242"/>
      <c r="P900" s="242"/>
      <c r="Q900" s="242"/>
      <c r="R900" s="242"/>
      <c r="S900" s="242"/>
      <c r="T900" s="243"/>
      <c r="AT900" s="244" t="s">
        <v>162</v>
      </c>
      <c r="AU900" s="244" t="s">
        <v>85</v>
      </c>
      <c r="AV900" s="11" t="s">
        <v>38</v>
      </c>
      <c r="AW900" s="11" t="s">
        <v>36</v>
      </c>
      <c r="AX900" s="11" t="s">
        <v>76</v>
      </c>
      <c r="AY900" s="244" t="s">
        <v>154</v>
      </c>
    </row>
    <row r="901" s="12" customFormat="1">
      <c r="B901" s="245"/>
      <c r="C901" s="246"/>
      <c r="D901" s="236" t="s">
        <v>162</v>
      </c>
      <c r="E901" s="247" t="s">
        <v>21</v>
      </c>
      <c r="F901" s="248" t="s">
        <v>929</v>
      </c>
      <c r="G901" s="246"/>
      <c r="H901" s="249">
        <v>1.5569999999999999</v>
      </c>
      <c r="I901" s="250"/>
      <c r="J901" s="246"/>
      <c r="K901" s="246"/>
      <c r="L901" s="251"/>
      <c r="M901" s="252"/>
      <c r="N901" s="253"/>
      <c r="O901" s="253"/>
      <c r="P901" s="253"/>
      <c r="Q901" s="253"/>
      <c r="R901" s="253"/>
      <c r="S901" s="253"/>
      <c r="T901" s="254"/>
      <c r="AT901" s="255" t="s">
        <v>162</v>
      </c>
      <c r="AU901" s="255" t="s">
        <v>85</v>
      </c>
      <c r="AV901" s="12" t="s">
        <v>85</v>
      </c>
      <c r="AW901" s="12" t="s">
        <v>36</v>
      </c>
      <c r="AX901" s="12" t="s">
        <v>76</v>
      </c>
      <c r="AY901" s="255" t="s">
        <v>154</v>
      </c>
    </row>
    <row r="902" s="11" customFormat="1">
      <c r="B902" s="234"/>
      <c r="C902" s="235"/>
      <c r="D902" s="236" t="s">
        <v>162</v>
      </c>
      <c r="E902" s="237" t="s">
        <v>21</v>
      </c>
      <c r="F902" s="238" t="s">
        <v>866</v>
      </c>
      <c r="G902" s="235"/>
      <c r="H902" s="237" t="s">
        <v>21</v>
      </c>
      <c r="I902" s="239"/>
      <c r="J902" s="235"/>
      <c r="K902" s="235"/>
      <c r="L902" s="240"/>
      <c r="M902" s="241"/>
      <c r="N902" s="242"/>
      <c r="O902" s="242"/>
      <c r="P902" s="242"/>
      <c r="Q902" s="242"/>
      <c r="R902" s="242"/>
      <c r="S902" s="242"/>
      <c r="T902" s="243"/>
      <c r="AT902" s="244" t="s">
        <v>162</v>
      </c>
      <c r="AU902" s="244" t="s">
        <v>85</v>
      </c>
      <c r="AV902" s="11" t="s">
        <v>38</v>
      </c>
      <c r="AW902" s="11" t="s">
        <v>36</v>
      </c>
      <c r="AX902" s="11" t="s">
        <v>76</v>
      </c>
      <c r="AY902" s="244" t="s">
        <v>154</v>
      </c>
    </row>
    <row r="903" s="12" customFormat="1">
      <c r="B903" s="245"/>
      <c r="C903" s="246"/>
      <c r="D903" s="236" t="s">
        <v>162</v>
      </c>
      <c r="E903" s="247" t="s">
        <v>21</v>
      </c>
      <c r="F903" s="248" t="s">
        <v>930</v>
      </c>
      <c r="G903" s="246"/>
      <c r="H903" s="249">
        <v>1.7649999999999999</v>
      </c>
      <c r="I903" s="250"/>
      <c r="J903" s="246"/>
      <c r="K903" s="246"/>
      <c r="L903" s="251"/>
      <c r="M903" s="252"/>
      <c r="N903" s="253"/>
      <c r="O903" s="253"/>
      <c r="P903" s="253"/>
      <c r="Q903" s="253"/>
      <c r="R903" s="253"/>
      <c r="S903" s="253"/>
      <c r="T903" s="254"/>
      <c r="AT903" s="255" t="s">
        <v>162</v>
      </c>
      <c r="AU903" s="255" t="s">
        <v>85</v>
      </c>
      <c r="AV903" s="12" t="s">
        <v>85</v>
      </c>
      <c r="AW903" s="12" t="s">
        <v>36</v>
      </c>
      <c r="AX903" s="12" t="s">
        <v>76</v>
      </c>
      <c r="AY903" s="255" t="s">
        <v>154</v>
      </c>
    </row>
    <row r="904" s="14" customFormat="1">
      <c r="B904" s="267"/>
      <c r="C904" s="268"/>
      <c r="D904" s="236" t="s">
        <v>162</v>
      </c>
      <c r="E904" s="269" t="s">
        <v>21</v>
      </c>
      <c r="F904" s="270" t="s">
        <v>192</v>
      </c>
      <c r="G904" s="268"/>
      <c r="H904" s="271">
        <v>3.3220000000000001</v>
      </c>
      <c r="I904" s="272"/>
      <c r="J904" s="268"/>
      <c r="K904" s="268"/>
      <c r="L904" s="273"/>
      <c r="M904" s="274"/>
      <c r="N904" s="275"/>
      <c r="O904" s="275"/>
      <c r="P904" s="275"/>
      <c r="Q904" s="275"/>
      <c r="R904" s="275"/>
      <c r="S904" s="275"/>
      <c r="T904" s="276"/>
      <c r="AT904" s="277" t="s">
        <v>162</v>
      </c>
      <c r="AU904" s="277" t="s">
        <v>85</v>
      </c>
      <c r="AV904" s="14" t="s">
        <v>170</v>
      </c>
      <c r="AW904" s="14" t="s">
        <v>36</v>
      </c>
      <c r="AX904" s="14" t="s">
        <v>76</v>
      </c>
      <c r="AY904" s="277" t="s">
        <v>154</v>
      </c>
    </row>
    <row r="905" s="11" customFormat="1">
      <c r="B905" s="234"/>
      <c r="C905" s="235"/>
      <c r="D905" s="236" t="s">
        <v>162</v>
      </c>
      <c r="E905" s="237" t="s">
        <v>21</v>
      </c>
      <c r="F905" s="238" t="s">
        <v>340</v>
      </c>
      <c r="G905" s="235"/>
      <c r="H905" s="237" t="s">
        <v>21</v>
      </c>
      <c r="I905" s="239"/>
      <c r="J905" s="235"/>
      <c r="K905" s="235"/>
      <c r="L905" s="240"/>
      <c r="M905" s="241"/>
      <c r="N905" s="242"/>
      <c r="O905" s="242"/>
      <c r="P905" s="242"/>
      <c r="Q905" s="242"/>
      <c r="R905" s="242"/>
      <c r="S905" s="242"/>
      <c r="T905" s="243"/>
      <c r="AT905" s="244" t="s">
        <v>162</v>
      </c>
      <c r="AU905" s="244" t="s">
        <v>85</v>
      </c>
      <c r="AV905" s="11" t="s">
        <v>38</v>
      </c>
      <c r="AW905" s="11" t="s">
        <v>36</v>
      </c>
      <c r="AX905" s="11" t="s">
        <v>76</v>
      </c>
      <c r="AY905" s="244" t="s">
        <v>154</v>
      </c>
    </row>
    <row r="906" s="11" customFormat="1">
      <c r="B906" s="234"/>
      <c r="C906" s="235"/>
      <c r="D906" s="236" t="s">
        <v>162</v>
      </c>
      <c r="E906" s="237" t="s">
        <v>21</v>
      </c>
      <c r="F906" s="238" t="s">
        <v>735</v>
      </c>
      <c r="G906" s="235"/>
      <c r="H906" s="237" t="s">
        <v>21</v>
      </c>
      <c r="I906" s="239"/>
      <c r="J906" s="235"/>
      <c r="K906" s="235"/>
      <c r="L906" s="240"/>
      <c r="M906" s="241"/>
      <c r="N906" s="242"/>
      <c r="O906" s="242"/>
      <c r="P906" s="242"/>
      <c r="Q906" s="242"/>
      <c r="R906" s="242"/>
      <c r="S906" s="242"/>
      <c r="T906" s="243"/>
      <c r="AT906" s="244" t="s">
        <v>162</v>
      </c>
      <c r="AU906" s="244" t="s">
        <v>85</v>
      </c>
      <c r="AV906" s="11" t="s">
        <v>38</v>
      </c>
      <c r="AW906" s="11" t="s">
        <v>36</v>
      </c>
      <c r="AX906" s="11" t="s">
        <v>76</v>
      </c>
      <c r="AY906" s="244" t="s">
        <v>154</v>
      </c>
    </row>
    <row r="907" s="11" customFormat="1">
      <c r="B907" s="234"/>
      <c r="C907" s="235"/>
      <c r="D907" s="236" t="s">
        <v>162</v>
      </c>
      <c r="E907" s="237" t="s">
        <v>21</v>
      </c>
      <c r="F907" s="238" t="s">
        <v>931</v>
      </c>
      <c r="G907" s="235"/>
      <c r="H907" s="237" t="s">
        <v>21</v>
      </c>
      <c r="I907" s="239"/>
      <c r="J907" s="235"/>
      <c r="K907" s="235"/>
      <c r="L907" s="240"/>
      <c r="M907" s="241"/>
      <c r="N907" s="242"/>
      <c r="O907" s="242"/>
      <c r="P907" s="242"/>
      <c r="Q907" s="242"/>
      <c r="R907" s="242"/>
      <c r="S907" s="242"/>
      <c r="T907" s="243"/>
      <c r="AT907" s="244" t="s">
        <v>162</v>
      </c>
      <c r="AU907" s="244" t="s">
        <v>85</v>
      </c>
      <c r="AV907" s="11" t="s">
        <v>38</v>
      </c>
      <c r="AW907" s="11" t="s">
        <v>36</v>
      </c>
      <c r="AX907" s="11" t="s">
        <v>76</v>
      </c>
      <c r="AY907" s="244" t="s">
        <v>154</v>
      </c>
    </row>
    <row r="908" s="12" customFormat="1">
      <c r="B908" s="245"/>
      <c r="C908" s="246"/>
      <c r="D908" s="236" t="s">
        <v>162</v>
      </c>
      <c r="E908" s="247" t="s">
        <v>21</v>
      </c>
      <c r="F908" s="248" t="s">
        <v>932</v>
      </c>
      <c r="G908" s="246"/>
      <c r="H908" s="249">
        <v>1.44</v>
      </c>
      <c r="I908" s="250"/>
      <c r="J908" s="246"/>
      <c r="K908" s="246"/>
      <c r="L908" s="251"/>
      <c r="M908" s="252"/>
      <c r="N908" s="253"/>
      <c r="O908" s="253"/>
      <c r="P908" s="253"/>
      <c r="Q908" s="253"/>
      <c r="R908" s="253"/>
      <c r="S908" s="253"/>
      <c r="T908" s="254"/>
      <c r="AT908" s="255" t="s">
        <v>162</v>
      </c>
      <c r="AU908" s="255" t="s">
        <v>85</v>
      </c>
      <c r="AV908" s="12" t="s">
        <v>85</v>
      </c>
      <c r="AW908" s="12" t="s">
        <v>36</v>
      </c>
      <c r="AX908" s="12" t="s">
        <v>76</v>
      </c>
      <c r="AY908" s="255" t="s">
        <v>154</v>
      </c>
    </row>
    <row r="909" s="14" customFormat="1">
      <c r="B909" s="267"/>
      <c r="C909" s="268"/>
      <c r="D909" s="236" t="s">
        <v>162</v>
      </c>
      <c r="E909" s="269" t="s">
        <v>21</v>
      </c>
      <c r="F909" s="270" t="s">
        <v>346</v>
      </c>
      <c r="G909" s="268"/>
      <c r="H909" s="271">
        <v>1.44</v>
      </c>
      <c r="I909" s="272"/>
      <c r="J909" s="268"/>
      <c r="K909" s="268"/>
      <c r="L909" s="273"/>
      <c r="M909" s="274"/>
      <c r="N909" s="275"/>
      <c r="O909" s="275"/>
      <c r="P909" s="275"/>
      <c r="Q909" s="275"/>
      <c r="R909" s="275"/>
      <c r="S909" s="275"/>
      <c r="T909" s="276"/>
      <c r="AT909" s="277" t="s">
        <v>162</v>
      </c>
      <c r="AU909" s="277" t="s">
        <v>85</v>
      </c>
      <c r="AV909" s="14" t="s">
        <v>170</v>
      </c>
      <c r="AW909" s="14" t="s">
        <v>36</v>
      </c>
      <c r="AX909" s="14" t="s">
        <v>76</v>
      </c>
      <c r="AY909" s="277" t="s">
        <v>154</v>
      </c>
    </row>
    <row r="910" s="13" customFormat="1">
      <c r="B910" s="256"/>
      <c r="C910" s="257"/>
      <c r="D910" s="236" t="s">
        <v>162</v>
      </c>
      <c r="E910" s="258" t="s">
        <v>21</v>
      </c>
      <c r="F910" s="259" t="s">
        <v>166</v>
      </c>
      <c r="G910" s="257"/>
      <c r="H910" s="260">
        <v>4.7619999999999996</v>
      </c>
      <c r="I910" s="261"/>
      <c r="J910" s="257"/>
      <c r="K910" s="257"/>
      <c r="L910" s="262"/>
      <c r="M910" s="263"/>
      <c r="N910" s="264"/>
      <c r="O910" s="264"/>
      <c r="P910" s="264"/>
      <c r="Q910" s="264"/>
      <c r="R910" s="264"/>
      <c r="S910" s="264"/>
      <c r="T910" s="265"/>
      <c r="AT910" s="266" t="s">
        <v>162</v>
      </c>
      <c r="AU910" s="266" t="s">
        <v>85</v>
      </c>
      <c r="AV910" s="13" t="s">
        <v>160</v>
      </c>
      <c r="AW910" s="13" t="s">
        <v>36</v>
      </c>
      <c r="AX910" s="13" t="s">
        <v>38</v>
      </c>
      <c r="AY910" s="266" t="s">
        <v>154</v>
      </c>
    </row>
    <row r="911" s="1" customFormat="1" ht="25.5" customHeight="1">
      <c r="B911" s="47"/>
      <c r="C911" s="222" t="s">
        <v>933</v>
      </c>
      <c r="D911" s="222" t="s">
        <v>156</v>
      </c>
      <c r="E911" s="223" t="s">
        <v>934</v>
      </c>
      <c r="F911" s="224" t="s">
        <v>935</v>
      </c>
      <c r="G911" s="225" t="s">
        <v>159</v>
      </c>
      <c r="H911" s="226">
        <v>4.6500000000000004</v>
      </c>
      <c r="I911" s="227"/>
      <c r="J911" s="228">
        <f>ROUND(I911*H911,2)</f>
        <v>0</v>
      </c>
      <c r="K911" s="224" t="s">
        <v>21</v>
      </c>
      <c r="L911" s="73"/>
      <c r="M911" s="229" t="s">
        <v>21</v>
      </c>
      <c r="N911" s="230" t="s">
        <v>47</v>
      </c>
      <c r="O911" s="48"/>
      <c r="P911" s="231">
        <f>O911*H911</f>
        <v>0</v>
      </c>
      <c r="Q911" s="231">
        <v>0</v>
      </c>
      <c r="R911" s="231">
        <f>Q911*H911</f>
        <v>0</v>
      </c>
      <c r="S911" s="231">
        <v>0.058999999999999997</v>
      </c>
      <c r="T911" s="232">
        <f>S911*H911</f>
        <v>0.27434999999999998</v>
      </c>
      <c r="AR911" s="24" t="s">
        <v>160</v>
      </c>
      <c r="AT911" s="24" t="s">
        <v>156</v>
      </c>
      <c r="AU911" s="24" t="s">
        <v>85</v>
      </c>
      <c r="AY911" s="24" t="s">
        <v>154</v>
      </c>
      <c r="BE911" s="233">
        <f>IF(N911="základní",J911,0)</f>
        <v>0</v>
      </c>
      <c r="BF911" s="233">
        <f>IF(N911="snížená",J911,0)</f>
        <v>0</v>
      </c>
      <c r="BG911" s="233">
        <f>IF(N911="zákl. přenesená",J911,0)</f>
        <v>0</v>
      </c>
      <c r="BH911" s="233">
        <f>IF(N911="sníž. přenesená",J911,0)</f>
        <v>0</v>
      </c>
      <c r="BI911" s="233">
        <f>IF(N911="nulová",J911,0)</f>
        <v>0</v>
      </c>
      <c r="BJ911" s="24" t="s">
        <v>38</v>
      </c>
      <c r="BK911" s="233">
        <f>ROUND(I911*H911,2)</f>
        <v>0</v>
      </c>
      <c r="BL911" s="24" t="s">
        <v>160</v>
      </c>
      <c r="BM911" s="24" t="s">
        <v>936</v>
      </c>
    </row>
    <row r="912" s="11" customFormat="1">
      <c r="B912" s="234"/>
      <c r="C912" s="235"/>
      <c r="D912" s="236" t="s">
        <v>162</v>
      </c>
      <c r="E912" s="237" t="s">
        <v>21</v>
      </c>
      <c r="F912" s="238" t="s">
        <v>189</v>
      </c>
      <c r="G912" s="235"/>
      <c r="H912" s="237" t="s">
        <v>21</v>
      </c>
      <c r="I912" s="239"/>
      <c r="J912" s="235"/>
      <c r="K912" s="235"/>
      <c r="L912" s="240"/>
      <c r="M912" s="241"/>
      <c r="N912" s="242"/>
      <c r="O912" s="242"/>
      <c r="P912" s="242"/>
      <c r="Q912" s="242"/>
      <c r="R912" s="242"/>
      <c r="S912" s="242"/>
      <c r="T912" s="243"/>
      <c r="AT912" s="244" t="s">
        <v>162</v>
      </c>
      <c r="AU912" s="244" t="s">
        <v>85</v>
      </c>
      <c r="AV912" s="11" t="s">
        <v>38</v>
      </c>
      <c r="AW912" s="11" t="s">
        <v>36</v>
      </c>
      <c r="AX912" s="11" t="s">
        <v>76</v>
      </c>
      <c r="AY912" s="244" t="s">
        <v>154</v>
      </c>
    </row>
    <row r="913" s="11" customFormat="1">
      <c r="B913" s="234"/>
      <c r="C913" s="235"/>
      <c r="D913" s="236" t="s">
        <v>162</v>
      </c>
      <c r="E913" s="237" t="s">
        <v>21</v>
      </c>
      <c r="F913" s="238" t="s">
        <v>868</v>
      </c>
      <c r="G913" s="235"/>
      <c r="H913" s="237" t="s">
        <v>21</v>
      </c>
      <c r="I913" s="239"/>
      <c r="J913" s="235"/>
      <c r="K913" s="235"/>
      <c r="L913" s="240"/>
      <c r="M913" s="241"/>
      <c r="N913" s="242"/>
      <c r="O913" s="242"/>
      <c r="P913" s="242"/>
      <c r="Q913" s="242"/>
      <c r="R913" s="242"/>
      <c r="S913" s="242"/>
      <c r="T913" s="243"/>
      <c r="AT913" s="244" t="s">
        <v>162</v>
      </c>
      <c r="AU913" s="244" t="s">
        <v>85</v>
      </c>
      <c r="AV913" s="11" t="s">
        <v>38</v>
      </c>
      <c r="AW913" s="11" t="s">
        <v>36</v>
      </c>
      <c r="AX913" s="11" t="s">
        <v>76</v>
      </c>
      <c r="AY913" s="244" t="s">
        <v>154</v>
      </c>
    </row>
    <row r="914" s="11" customFormat="1">
      <c r="B914" s="234"/>
      <c r="C914" s="235"/>
      <c r="D914" s="236" t="s">
        <v>162</v>
      </c>
      <c r="E914" s="237" t="s">
        <v>21</v>
      </c>
      <c r="F914" s="238" t="s">
        <v>875</v>
      </c>
      <c r="G914" s="235"/>
      <c r="H914" s="237" t="s">
        <v>21</v>
      </c>
      <c r="I914" s="239"/>
      <c r="J914" s="235"/>
      <c r="K914" s="235"/>
      <c r="L914" s="240"/>
      <c r="M914" s="241"/>
      <c r="N914" s="242"/>
      <c r="O914" s="242"/>
      <c r="P914" s="242"/>
      <c r="Q914" s="242"/>
      <c r="R914" s="242"/>
      <c r="S914" s="242"/>
      <c r="T914" s="243"/>
      <c r="AT914" s="244" t="s">
        <v>162</v>
      </c>
      <c r="AU914" s="244" t="s">
        <v>85</v>
      </c>
      <c r="AV914" s="11" t="s">
        <v>38</v>
      </c>
      <c r="AW914" s="11" t="s">
        <v>36</v>
      </c>
      <c r="AX914" s="11" t="s">
        <v>76</v>
      </c>
      <c r="AY914" s="244" t="s">
        <v>154</v>
      </c>
    </row>
    <row r="915" s="12" customFormat="1">
      <c r="B915" s="245"/>
      <c r="C915" s="246"/>
      <c r="D915" s="236" t="s">
        <v>162</v>
      </c>
      <c r="E915" s="247" t="s">
        <v>21</v>
      </c>
      <c r="F915" s="248" t="s">
        <v>923</v>
      </c>
      <c r="G915" s="246"/>
      <c r="H915" s="249">
        <v>3.48</v>
      </c>
      <c r="I915" s="250"/>
      <c r="J915" s="246"/>
      <c r="K915" s="246"/>
      <c r="L915" s="251"/>
      <c r="M915" s="252"/>
      <c r="N915" s="253"/>
      <c r="O915" s="253"/>
      <c r="P915" s="253"/>
      <c r="Q915" s="253"/>
      <c r="R915" s="253"/>
      <c r="S915" s="253"/>
      <c r="T915" s="254"/>
      <c r="AT915" s="255" t="s">
        <v>162</v>
      </c>
      <c r="AU915" s="255" t="s">
        <v>85</v>
      </c>
      <c r="AV915" s="12" t="s">
        <v>85</v>
      </c>
      <c r="AW915" s="12" t="s">
        <v>36</v>
      </c>
      <c r="AX915" s="12" t="s">
        <v>76</v>
      </c>
      <c r="AY915" s="255" t="s">
        <v>154</v>
      </c>
    </row>
    <row r="916" s="14" customFormat="1">
      <c r="B916" s="267"/>
      <c r="C916" s="268"/>
      <c r="D916" s="236" t="s">
        <v>162</v>
      </c>
      <c r="E916" s="269" t="s">
        <v>21</v>
      </c>
      <c r="F916" s="270" t="s">
        <v>192</v>
      </c>
      <c r="G916" s="268"/>
      <c r="H916" s="271">
        <v>3.48</v>
      </c>
      <c r="I916" s="272"/>
      <c r="J916" s="268"/>
      <c r="K916" s="268"/>
      <c r="L916" s="273"/>
      <c r="M916" s="274"/>
      <c r="N916" s="275"/>
      <c r="O916" s="275"/>
      <c r="P916" s="275"/>
      <c r="Q916" s="275"/>
      <c r="R916" s="275"/>
      <c r="S916" s="275"/>
      <c r="T916" s="276"/>
      <c r="AT916" s="277" t="s">
        <v>162</v>
      </c>
      <c r="AU916" s="277" t="s">
        <v>85</v>
      </c>
      <c r="AV916" s="14" t="s">
        <v>170</v>
      </c>
      <c r="AW916" s="14" t="s">
        <v>36</v>
      </c>
      <c r="AX916" s="14" t="s">
        <v>76</v>
      </c>
      <c r="AY916" s="277" t="s">
        <v>154</v>
      </c>
    </row>
    <row r="917" s="11" customFormat="1">
      <c r="B917" s="234"/>
      <c r="C917" s="235"/>
      <c r="D917" s="236" t="s">
        <v>162</v>
      </c>
      <c r="E917" s="237" t="s">
        <v>21</v>
      </c>
      <c r="F917" s="238" t="s">
        <v>881</v>
      </c>
      <c r="G917" s="235"/>
      <c r="H917" s="237" t="s">
        <v>21</v>
      </c>
      <c r="I917" s="239"/>
      <c r="J917" s="235"/>
      <c r="K917" s="235"/>
      <c r="L917" s="240"/>
      <c r="M917" s="241"/>
      <c r="N917" s="242"/>
      <c r="O917" s="242"/>
      <c r="P917" s="242"/>
      <c r="Q917" s="242"/>
      <c r="R917" s="242"/>
      <c r="S917" s="242"/>
      <c r="T917" s="243"/>
      <c r="AT917" s="244" t="s">
        <v>162</v>
      </c>
      <c r="AU917" s="244" t="s">
        <v>85</v>
      </c>
      <c r="AV917" s="11" t="s">
        <v>38</v>
      </c>
      <c r="AW917" s="11" t="s">
        <v>36</v>
      </c>
      <c r="AX917" s="11" t="s">
        <v>76</v>
      </c>
      <c r="AY917" s="244" t="s">
        <v>154</v>
      </c>
    </row>
    <row r="918" s="11" customFormat="1">
      <c r="B918" s="234"/>
      <c r="C918" s="235"/>
      <c r="D918" s="236" t="s">
        <v>162</v>
      </c>
      <c r="E918" s="237" t="s">
        <v>21</v>
      </c>
      <c r="F918" s="238" t="s">
        <v>877</v>
      </c>
      <c r="G918" s="235"/>
      <c r="H918" s="237" t="s">
        <v>21</v>
      </c>
      <c r="I918" s="239"/>
      <c r="J918" s="235"/>
      <c r="K918" s="235"/>
      <c r="L918" s="240"/>
      <c r="M918" s="241"/>
      <c r="N918" s="242"/>
      <c r="O918" s="242"/>
      <c r="P918" s="242"/>
      <c r="Q918" s="242"/>
      <c r="R918" s="242"/>
      <c r="S918" s="242"/>
      <c r="T918" s="243"/>
      <c r="AT918" s="244" t="s">
        <v>162</v>
      </c>
      <c r="AU918" s="244" t="s">
        <v>85</v>
      </c>
      <c r="AV918" s="11" t="s">
        <v>38</v>
      </c>
      <c r="AW918" s="11" t="s">
        <v>36</v>
      </c>
      <c r="AX918" s="11" t="s">
        <v>76</v>
      </c>
      <c r="AY918" s="244" t="s">
        <v>154</v>
      </c>
    </row>
    <row r="919" s="12" customFormat="1">
      <c r="B919" s="245"/>
      <c r="C919" s="246"/>
      <c r="D919" s="236" t="s">
        <v>162</v>
      </c>
      <c r="E919" s="247" t="s">
        <v>21</v>
      </c>
      <c r="F919" s="248" t="s">
        <v>924</v>
      </c>
      <c r="G919" s="246"/>
      <c r="H919" s="249">
        <v>1.1699999999999999</v>
      </c>
      <c r="I919" s="250"/>
      <c r="J919" s="246"/>
      <c r="K919" s="246"/>
      <c r="L919" s="251"/>
      <c r="M919" s="252"/>
      <c r="N919" s="253"/>
      <c r="O919" s="253"/>
      <c r="P919" s="253"/>
      <c r="Q919" s="253"/>
      <c r="R919" s="253"/>
      <c r="S919" s="253"/>
      <c r="T919" s="254"/>
      <c r="AT919" s="255" t="s">
        <v>162</v>
      </c>
      <c r="AU919" s="255" t="s">
        <v>85</v>
      </c>
      <c r="AV919" s="12" t="s">
        <v>85</v>
      </c>
      <c r="AW919" s="12" t="s">
        <v>36</v>
      </c>
      <c r="AX919" s="12" t="s">
        <v>76</v>
      </c>
      <c r="AY919" s="255" t="s">
        <v>154</v>
      </c>
    </row>
    <row r="920" s="14" customFormat="1">
      <c r="B920" s="267"/>
      <c r="C920" s="268"/>
      <c r="D920" s="236" t="s">
        <v>162</v>
      </c>
      <c r="E920" s="269" t="s">
        <v>21</v>
      </c>
      <c r="F920" s="270" t="s">
        <v>892</v>
      </c>
      <c r="G920" s="268"/>
      <c r="H920" s="271">
        <v>1.1699999999999999</v>
      </c>
      <c r="I920" s="272"/>
      <c r="J920" s="268"/>
      <c r="K920" s="268"/>
      <c r="L920" s="273"/>
      <c r="M920" s="274"/>
      <c r="N920" s="275"/>
      <c r="O920" s="275"/>
      <c r="P920" s="275"/>
      <c r="Q920" s="275"/>
      <c r="R920" s="275"/>
      <c r="S920" s="275"/>
      <c r="T920" s="276"/>
      <c r="AT920" s="277" t="s">
        <v>162</v>
      </c>
      <c r="AU920" s="277" t="s">
        <v>85</v>
      </c>
      <c r="AV920" s="14" t="s">
        <v>170</v>
      </c>
      <c r="AW920" s="14" t="s">
        <v>36</v>
      </c>
      <c r="AX920" s="14" t="s">
        <v>76</v>
      </c>
      <c r="AY920" s="277" t="s">
        <v>154</v>
      </c>
    </row>
    <row r="921" s="13" customFormat="1">
      <c r="B921" s="256"/>
      <c r="C921" s="257"/>
      <c r="D921" s="236" t="s">
        <v>162</v>
      </c>
      <c r="E921" s="258" t="s">
        <v>21</v>
      </c>
      <c r="F921" s="259" t="s">
        <v>166</v>
      </c>
      <c r="G921" s="257"/>
      <c r="H921" s="260">
        <v>4.6500000000000004</v>
      </c>
      <c r="I921" s="261"/>
      <c r="J921" s="257"/>
      <c r="K921" s="257"/>
      <c r="L921" s="262"/>
      <c r="M921" s="263"/>
      <c r="N921" s="264"/>
      <c r="O921" s="264"/>
      <c r="P921" s="264"/>
      <c r="Q921" s="264"/>
      <c r="R921" s="264"/>
      <c r="S921" s="264"/>
      <c r="T921" s="265"/>
      <c r="AT921" s="266" t="s">
        <v>162</v>
      </c>
      <c r="AU921" s="266" t="s">
        <v>85</v>
      </c>
      <c r="AV921" s="13" t="s">
        <v>160</v>
      </c>
      <c r="AW921" s="13" t="s">
        <v>36</v>
      </c>
      <c r="AX921" s="13" t="s">
        <v>38</v>
      </c>
      <c r="AY921" s="266" t="s">
        <v>154</v>
      </c>
    </row>
    <row r="922" s="1" customFormat="1" ht="25.5" customHeight="1">
      <c r="B922" s="47"/>
      <c r="C922" s="222" t="s">
        <v>937</v>
      </c>
      <c r="D922" s="222" t="s">
        <v>156</v>
      </c>
      <c r="E922" s="223" t="s">
        <v>938</v>
      </c>
      <c r="F922" s="224" t="s">
        <v>939</v>
      </c>
      <c r="G922" s="225" t="s">
        <v>159</v>
      </c>
      <c r="H922" s="226">
        <v>6.0449999999999999</v>
      </c>
      <c r="I922" s="227"/>
      <c r="J922" s="228">
        <f>ROUND(I922*H922,2)</f>
        <v>0</v>
      </c>
      <c r="K922" s="224" t="s">
        <v>21</v>
      </c>
      <c r="L922" s="73"/>
      <c r="M922" s="229" t="s">
        <v>21</v>
      </c>
      <c r="N922" s="230" t="s">
        <v>47</v>
      </c>
      <c r="O922" s="48"/>
      <c r="P922" s="231">
        <f>O922*H922</f>
        <v>0</v>
      </c>
      <c r="Q922" s="231">
        <v>0</v>
      </c>
      <c r="R922" s="231">
        <f>Q922*H922</f>
        <v>0</v>
      </c>
      <c r="S922" s="231">
        <v>0.050999999999999997</v>
      </c>
      <c r="T922" s="232">
        <f>S922*H922</f>
        <v>0.30829499999999999</v>
      </c>
      <c r="AR922" s="24" t="s">
        <v>160</v>
      </c>
      <c r="AT922" s="24" t="s">
        <v>156</v>
      </c>
      <c r="AU922" s="24" t="s">
        <v>85</v>
      </c>
      <c r="AY922" s="24" t="s">
        <v>154</v>
      </c>
      <c r="BE922" s="233">
        <f>IF(N922="základní",J922,0)</f>
        <v>0</v>
      </c>
      <c r="BF922" s="233">
        <f>IF(N922="snížená",J922,0)</f>
        <v>0</v>
      </c>
      <c r="BG922" s="233">
        <f>IF(N922="zákl. přenesená",J922,0)</f>
        <v>0</v>
      </c>
      <c r="BH922" s="233">
        <f>IF(N922="sníž. přenesená",J922,0)</f>
        <v>0</v>
      </c>
      <c r="BI922" s="233">
        <f>IF(N922="nulová",J922,0)</f>
        <v>0</v>
      </c>
      <c r="BJ922" s="24" t="s">
        <v>38</v>
      </c>
      <c r="BK922" s="233">
        <f>ROUND(I922*H922,2)</f>
        <v>0</v>
      </c>
      <c r="BL922" s="24" t="s">
        <v>160</v>
      </c>
      <c r="BM922" s="24" t="s">
        <v>940</v>
      </c>
    </row>
    <row r="923" s="11" customFormat="1">
      <c r="B923" s="234"/>
      <c r="C923" s="235"/>
      <c r="D923" s="236" t="s">
        <v>162</v>
      </c>
      <c r="E923" s="237" t="s">
        <v>21</v>
      </c>
      <c r="F923" s="238" t="s">
        <v>189</v>
      </c>
      <c r="G923" s="235"/>
      <c r="H923" s="237" t="s">
        <v>21</v>
      </c>
      <c r="I923" s="239"/>
      <c r="J923" s="235"/>
      <c r="K923" s="235"/>
      <c r="L923" s="240"/>
      <c r="M923" s="241"/>
      <c r="N923" s="242"/>
      <c r="O923" s="242"/>
      <c r="P923" s="242"/>
      <c r="Q923" s="242"/>
      <c r="R923" s="242"/>
      <c r="S923" s="242"/>
      <c r="T923" s="243"/>
      <c r="AT923" s="244" t="s">
        <v>162</v>
      </c>
      <c r="AU923" s="244" t="s">
        <v>85</v>
      </c>
      <c r="AV923" s="11" t="s">
        <v>38</v>
      </c>
      <c r="AW923" s="11" t="s">
        <v>36</v>
      </c>
      <c r="AX923" s="11" t="s">
        <v>76</v>
      </c>
      <c r="AY923" s="244" t="s">
        <v>154</v>
      </c>
    </row>
    <row r="924" s="11" customFormat="1">
      <c r="B924" s="234"/>
      <c r="C924" s="235"/>
      <c r="D924" s="236" t="s">
        <v>162</v>
      </c>
      <c r="E924" s="237" t="s">
        <v>21</v>
      </c>
      <c r="F924" s="238" t="s">
        <v>879</v>
      </c>
      <c r="G924" s="235"/>
      <c r="H924" s="237" t="s">
        <v>21</v>
      </c>
      <c r="I924" s="239"/>
      <c r="J924" s="235"/>
      <c r="K924" s="235"/>
      <c r="L924" s="240"/>
      <c r="M924" s="241"/>
      <c r="N924" s="242"/>
      <c r="O924" s="242"/>
      <c r="P924" s="242"/>
      <c r="Q924" s="242"/>
      <c r="R924" s="242"/>
      <c r="S924" s="242"/>
      <c r="T924" s="243"/>
      <c r="AT924" s="244" t="s">
        <v>162</v>
      </c>
      <c r="AU924" s="244" t="s">
        <v>85</v>
      </c>
      <c r="AV924" s="11" t="s">
        <v>38</v>
      </c>
      <c r="AW924" s="11" t="s">
        <v>36</v>
      </c>
      <c r="AX924" s="11" t="s">
        <v>76</v>
      </c>
      <c r="AY924" s="244" t="s">
        <v>154</v>
      </c>
    </row>
    <row r="925" s="12" customFormat="1">
      <c r="B925" s="245"/>
      <c r="C925" s="246"/>
      <c r="D925" s="236" t="s">
        <v>162</v>
      </c>
      <c r="E925" s="247" t="s">
        <v>21</v>
      </c>
      <c r="F925" s="248" t="s">
        <v>941</v>
      </c>
      <c r="G925" s="246"/>
      <c r="H925" s="249">
        <v>6.0449999999999999</v>
      </c>
      <c r="I925" s="250"/>
      <c r="J925" s="246"/>
      <c r="K925" s="246"/>
      <c r="L925" s="251"/>
      <c r="M925" s="252"/>
      <c r="N925" s="253"/>
      <c r="O925" s="253"/>
      <c r="P925" s="253"/>
      <c r="Q925" s="253"/>
      <c r="R925" s="253"/>
      <c r="S925" s="253"/>
      <c r="T925" s="254"/>
      <c r="AT925" s="255" t="s">
        <v>162</v>
      </c>
      <c r="AU925" s="255" t="s">
        <v>85</v>
      </c>
      <c r="AV925" s="12" t="s">
        <v>85</v>
      </c>
      <c r="AW925" s="12" t="s">
        <v>36</v>
      </c>
      <c r="AX925" s="12" t="s">
        <v>76</v>
      </c>
      <c r="AY925" s="255" t="s">
        <v>154</v>
      </c>
    </row>
    <row r="926" s="14" customFormat="1">
      <c r="B926" s="267"/>
      <c r="C926" s="268"/>
      <c r="D926" s="236" t="s">
        <v>162</v>
      </c>
      <c r="E926" s="269" t="s">
        <v>21</v>
      </c>
      <c r="F926" s="270" t="s">
        <v>192</v>
      </c>
      <c r="G926" s="268"/>
      <c r="H926" s="271">
        <v>6.0449999999999999</v>
      </c>
      <c r="I926" s="272"/>
      <c r="J926" s="268"/>
      <c r="K926" s="268"/>
      <c r="L926" s="273"/>
      <c r="M926" s="274"/>
      <c r="N926" s="275"/>
      <c r="O926" s="275"/>
      <c r="P926" s="275"/>
      <c r="Q926" s="275"/>
      <c r="R926" s="275"/>
      <c r="S926" s="275"/>
      <c r="T926" s="276"/>
      <c r="AT926" s="277" t="s">
        <v>162</v>
      </c>
      <c r="AU926" s="277" t="s">
        <v>85</v>
      </c>
      <c r="AV926" s="14" t="s">
        <v>170</v>
      </c>
      <c r="AW926" s="14" t="s">
        <v>36</v>
      </c>
      <c r="AX926" s="14" t="s">
        <v>76</v>
      </c>
      <c r="AY926" s="277" t="s">
        <v>154</v>
      </c>
    </row>
    <row r="927" s="13" customFormat="1">
      <c r="B927" s="256"/>
      <c r="C927" s="257"/>
      <c r="D927" s="236" t="s">
        <v>162</v>
      </c>
      <c r="E927" s="258" t="s">
        <v>21</v>
      </c>
      <c r="F927" s="259" t="s">
        <v>166</v>
      </c>
      <c r="G927" s="257"/>
      <c r="H927" s="260">
        <v>6.0449999999999999</v>
      </c>
      <c r="I927" s="261"/>
      <c r="J927" s="257"/>
      <c r="K927" s="257"/>
      <c r="L927" s="262"/>
      <c r="M927" s="263"/>
      <c r="N927" s="264"/>
      <c r="O927" s="264"/>
      <c r="P927" s="264"/>
      <c r="Q927" s="264"/>
      <c r="R927" s="264"/>
      <c r="S927" s="264"/>
      <c r="T927" s="265"/>
      <c r="AT927" s="266" t="s">
        <v>162</v>
      </c>
      <c r="AU927" s="266" t="s">
        <v>85</v>
      </c>
      <c r="AV927" s="13" t="s">
        <v>160</v>
      </c>
      <c r="AW927" s="13" t="s">
        <v>36</v>
      </c>
      <c r="AX927" s="13" t="s">
        <v>38</v>
      </c>
      <c r="AY927" s="266" t="s">
        <v>154</v>
      </c>
    </row>
    <row r="928" s="1" customFormat="1" ht="16.5" customHeight="1">
      <c r="B928" s="47"/>
      <c r="C928" s="222" t="s">
        <v>942</v>
      </c>
      <c r="D928" s="222" t="s">
        <v>156</v>
      </c>
      <c r="E928" s="223" t="s">
        <v>943</v>
      </c>
      <c r="F928" s="224" t="s">
        <v>944</v>
      </c>
      <c r="G928" s="225" t="s">
        <v>179</v>
      </c>
      <c r="H928" s="226">
        <v>2.7850000000000001</v>
      </c>
      <c r="I928" s="227"/>
      <c r="J928" s="228">
        <f>ROUND(I928*H928,2)</f>
        <v>0</v>
      </c>
      <c r="K928" s="224" t="s">
        <v>21</v>
      </c>
      <c r="L928" s="73"/>
      <c r="M928" s="229" t="s">
        <v>21</v>
      </c>
      <c r="N928" s="230" t="s">
        <v>47</v>
      </c>
      <c r="O928" s="48"/>
      <c r="P928" s="231">
        <f>O928*H928</f>
        <v>0</v>
      </c>
      <c r="Q928" s="231">
        <v>0</v>
      </c>
      <c r="R928" s="231">
        <f>Q928*H928</f>
        <v>0</v>
      </c>
      <c r="S928" s="231">
        <v>0.0030000000000000001</v>
      </c>
      <c r="T928" s="232">
        <f>S928*H928</f>
        <v>0.0083550000000000013</v>
      </c>
      <c r="AR928" s="24" t="s">
        <v>160</v>
      </c>
      <c r="AT928" s="24" t="s">
        <v>156</v>
      </c>
      <c r="AU928" s="24" t="s">
        <v>85</v>
      </c>
      <c r="AY928" s="24" t="s">
        <v>154</v>
      </c>
      <c r="BE928" s="233">
        <f>IF(N928="základní",J928,0)</f>
        <v>0</v>
      </c>
      <c r="BF928" s="233">
        <f>IF(N928="snížená",J928,0)</f>
        <v>0</v>
      </c>
      <c r="BG928" s="233">
        <f>IF(N928="zákl. přenesená",J928,0)</f>
        <v>0</v>
      </c>
      <c r="BH928" s="233">
        <f>IF(N928="sníž. přenesená",J928,0)</f>
        <v>0</v>
      </c>
      <c r="BI928" s="233">
        <f>IF(N928="nulová",J928,0)</f>
        <v>0</v>
      </c>
      <c r="BJ928" s="24" t="s">
        <v>38</v>
      </c>
      <c r="BK928" s="233">
        <f>ROUND(I928*H928,2)</f>
        <v>0</v>
      </c>
      <c r="BL928" s="24" t="s">
        <v>160</v>
      </c>
      <c r="BM928" s="24" t="s">
        <v>945</v>
      </c>
    </row>
    <row r="929" s="11" customFormat="1">
      <c r="B929" s="234"/>
      <c r="C929" s="235"/>
      <c r="D929" s="236" t="s">
        <v>162</v>
      </c>
      <c r="E929" s="237" t="s">
        <v>21</v>
      </c>
      <c r="F929" s="238" t="s">
        <v>783</v>
      </c>
      <c r="G929" s="235"/>
      <c r="H929" s="237" t="s">
        <v>21</v>
      </c>
      <c r="I929" s="239"/>
      <c r="J929" s="235"/>
      <c r="K929" s="235"/>
      <c r="L929" s="240"/>
      <c r="M929" s="241"/>
      <c r="N929" s="242"/>
      <c r="O929" s="242"/>
      <c r="P929" s="242"/>
      <c r="Q929" s="242"/>
      <c r="R929" s="242"/>
      <c r="S929" s="242"/>
      <c r="T929" s="243"/>
      <c r="AT929" s="244" t="s">
        <v>162</v>
      </c>
      <c r="AU929" s="244" t="s">
        <v>85</v>
      </c>
      <c r="AV929" s="11" t="s">
        <v>38</v>
      </c>
      <c r="AW929" s="11" t="s">
        <v>36</v>
      </c>
      <c r="AX929" s="11" t="s">
        <v>76</v>
      </c>
      <c r="AY929" s="244" t="s">
        <v>154</v>
      </c>
    </row>
    <row r="930" s="11" customFormat="1">
      <c r="B930" s="234"/>
      <c r="C930" s="235"/>
      <c r="D930" s="236" t="s">
        <v>162</v>
      </c>
      <c r="E930" s="237" t="s">
        <v>21</v>
      </c>
      <c r="F930" s="238" t="s">
        <v>946</v>
      </c>
      <c r="G930" s="235"/>
      <c r="H930" s="237" t="s">
        <v>21</v>
      </c>
      <c r="I930" s="239"/>
      <c r="J930" s="235"/>
      <c r="K930" s="235"/>
      <c r="L930" s="240"/>
      <c r="M930" s="241"/>
      <c r="N930" s="242"/>
      <c r="O930" s="242"/>
      <c r="P930" s="242"/>
      <c r="Q930" s="242"/>
      <c r="R930" s="242"/>
      <c r="S930" s="242"/>
      <c r="T930" s="243"/>
      <c r="AT930" s="244" t="s">
        <v>162</v>
      </c>
      <c r="AU930" s="244" t="s">
        <v>85</v>
      </c>
      <c r="AV930" s="11" t="s">
        <v>38</v>
      </c>
      <c r="AW930" s="11" t="s">
        <v>36</v>
      </c>
      <c r="AX930" s="11" t="s">
        <v>76</v>
      </c>
      <c r="AY930" s="244" t="s">
        <v>154</v>
      </c>
    </row>
    <row r="931" s="12" customFormat="1">
      <c r="B931" s="245"/>
      <c r="C931" s="246"/>
      <c r="D931" s="236" t="s">
        <v>162</v>
      </c>
      <c r="E931" s="247" t="s">
        <v>21</v>
      </c>
      <c r="F931" s="248" t="s">
        <v>947</v>
      </c>
      <c r="G931" s="246"/>
      <c r="H931" s="249">
        <v>2.7850000000000001</v>
      </c>
      <c r="I931" s="250"/>
      <c r="J931" s="246"/>
      <c r="K931" s="246"/>
      <c r="L931" s="251"/>
      <c r="M931" s="252"/>
      <c r="N931" s="253"/>
      <c r="O931" s="253"/>
      <c r="P931" s="253"/>
      <c r="Q931" s="253"/>
      <c r="R931" s="253"/>
      <c r="S931" s="253"/>
      <c r="T931" s="254"/>
      <c r="AT931" s="255" t="s">
        <v>162</v>
      </c>
      <c r="AU931" s="255" t="s">
        <v>85</v>
      </c>
      <c r="AV931" s="12" t="s">
        <v>85</v>
      </c>
      <c r="AW931" s="12" t="s">
        <v>36</v>
      </c>
      <c r="AX931" s="12" t="s">
        <v>76</v>
      </c>
      <c r="AY931" s="255" t="s">
        <v>154</v>
      </c>
    </row>
    <row r="932" s="13" customFormat="1">
      <c r="B932" s="256"/>
      <c r="C932" s="257"/>
      <c r="D932" s="236" t="s">
        <v>162</v>
      </c>
      <c r="E932" s="258" t="s">
        <v>21</v>
      </c>
      <c r="F932" s="259" t="s">
        <v>166</v>
      </c>
      <c r="G932" s="257"/>
      <c r="H932" s="260">
        <v>2.7850000000000001</v>
      </c>
      <c r="I932" s="261"/>
      <c r="J932" s="257"/>
      <c r="K932" s="257"/>
      <c r="L932" s="262"/>
      <c r="M932" s="263"/>
      <c r="N932" s="264"/>
      <c r="O932" s="264"/>
      <c r="P932" s="264"/>
      <c r="Q932" s="264"/>
      <c r="R932" s="264"/>
      <c r="S932" s="264"/>
      <c r="T932" s="265"/>
      <c r="AT932" s="266" t="s">
        <v>162</v>
      </c>
      <c r="AU932" s="266" t="s">
        <v>85</v>
      </c>
      <c r="AV932" s="13" t="s">
        <v>160</v>
      </c>
      <c r="AW932" s="13" t="s">
        <v>36</v>
      </c>
      <c r="AX932" s="13" t="s">
        <v>38</v>
      </c>
      <c r="AY932" s="266" t="s">
        <v>154</v>
      </c>
    </row>
    <row r="933" s="1" customFormat="1" ht="16.5" customHeight="1">
      <c r="B933" s="47"/>
      <c r="C933" s="222" t="s">
        <v>948</v>
      </c>
      <c r="D933" s="222" t="s">
        <v>156</v>
      </c>
      <c r="E933" s="223" t="s">
        <v>949</v>
      </c>
      <c r="F933" s="224" t="s">
        <v>950</v>
      </c>
      <c r="G933" s="225" t="s">
        <v>269</v>
      </c>
      <c r="H933" s="226">
        <v>15</v>
      </c>
      <c r="I933" s="227"/>
      <c r="J933" s="228">
        <f>ROUND(I933*H933,2)</f>
        <v>0</v>
      </c>
      <c r="K933" s="224" t="s">
        <v>21</v>
      </c>
      <c r="L933" s="73"/>
      <c r="M933" s="229" t="s">
        <v>21</v>
      </c>
      <c r="N933" s="230" t="s">
        <v>47</v>
      </c>
      <c r="O933" s="48"/>
      <c r="P933" s="231">
        <f>O933*H933</f>
        <v>0</v>
      </c>
      <c r="Q933" s="231">
        <v>0</v>
      </c>
      <c r="R933" s="231">
        <f>Q933*H933</f>
        <v>0</v>
      </c>
      <c r="S933" s="231">
        <v>0.001</v>
      </c>
      <c r="T933" s="232">
        <f>S933*H933</f>
        <v>0.014999999999999999</v>
      </c>
      <c r="AR933" s="24" t="s">
        <v>160</v>
      </c>
      <c r="AT933" s="24" t="s">
        <v>156</v>
      </c>
      <c r="AU933" s="24" t="s">
        <v>85</v>
      </c>
      <c r="AY933" s="24" t="s">
        <v>154</v>
      </c>
      <c r="BE933" s="233">
        <f>IF(N933="základní",J933,0)</f>
        <v>0</v>
      </c>
      <c r="BF933" s="233">
        <f>IF(N933="snížená",J933,0)</f>
        <v>0</v>
      </c>
      <c r="BG933" s="233">
        <f>IF(N933="zákl. přenesená",J933,0)</f>
        <v>0</v>
      </c>
      <c r="BH933" s="233">
        <f>IF(N933="sníž. přenesená",J933,0)</f>
        <v>0</v>
      </c>
      <c r="BI933" s="233">
        <f>IF(N933="nulová",J933,0)</f>
        <v>0</v>
      </c>
      <c r="BJ933" s="24" t="s">
        <v>38</v>
      </c>
      <c r="BK933" s="233">
        <f>ROUND(I933*H933,2)</f>
        <v>0</v>
      </c>
      <c r="BL933" s="24" t="s">
        <v>160</v>
      </c>
      <c r="BM933" s="24" t="s">
        <v>951</v>
      </c>
    </row>
    <row r="934" s="11" customFormat="1">
      <c r="B934" s="234"/>
      <c r="C934" s="235"/>
      <c r="D934" s="236" t="s">
        <v>162</v>
      </c>
      <c r="E934" s="237" t="s">
        <v>21</v>
      </c>
      <c r="F934" s="238" t="s">
        <v>920</v>
      </c>
      <c r="G934" s="235"/>
      <c r="H934" s="237" t="s">
        <v>21</v>
      </c>
      <c r="I934" s="239"/>
      <c r="J934" s="235"/>
      <c r="K934" s="235"/>
      <c r="L934" s="240"/>
      <c r="M934" s="241"/>
      <c r="N934" s="242"/>
      <c r="O934" s="242"/>
      <c r="P934" s="242"/>
      <c r="Q934" s="242"/>
      <c r="R934" s="242"/>
      <c r="S934" s="242"/>
      <c r="T934" s="243"/>
      <c r="AT934" s="244" t="s">
        <v>162</v>
      </c>
      <c r="AU934" s="244" t="s">
        <v>85</v>
      </c>
      <c r="AV934" s="11" t="s">
        <v>38</v>
      </c>
      <c r="AW934" s="11" t="s">
        <v>36</v>
      </c>
      <c r="AX934" s="11" t="s">
        <v>76</v>
      </c>
      <c r="AY934" s="244" t="s">
        <v>154</v>
      </c>
    </row>
    <row r="935" s="11" customFormat="1">
      <c r="B935" s="234"/>
      <c r="C935" s="235"/>
      <c r="D935" s="236" t="s">
        <v>162</v>
      </c>
      <c r="E935" s="237" t="s">
        <v>21</v>
      </c>
      <c r="F935" s="238" t="s">
        <v>952</v>
      </c>
      <c r="G935" s="235"/>
      <c r="H935" s="237" t="s">
        <v>21</v>
      </c>
      <c r="I935" s="239"/>
      <c r="J935" s="235"/>
      <c r="K935" s="235"/>
      <c r="L935" s="240"/>
      <c r="M935" s="241"/>
      <c r="N935" s="242"/>
      <c r="O935" s="242"/>
      <c r="P935" s="242"/>
      <c r="Q935" s="242"/>
      <c r="R935" s="242"/>
      <c r="S935" s="242"/>
      <c r="T935" s="243"/>
      <c r="AT935" s="244" t="s">
        <v>162</v>
      </c>
      <c r="AU935" s="244" t="s">
        <v>85</v>
      </c>
      <c r="AV935" s="11" t="s">
        <v>38</v>
      </c>
      <c r="AW935" s="11" t="s">
        <v>36</v>
      </c>
      <c r="AX935" s="11" t="s">
        <v>76</v>
      </c>
      <c r="AY935" s="244" t="s">
        <v>154</v>
      </c>
    </row>
    <row r="936" s="12" customFormat="1">
      <c r="B936" s="245"/>
      <c r="C936" s="246"/>
      <c r="D936" s="236" t="s">
        <v>162</v>
      </c>
      <c r="E936" s="247" t="s">
        <v>21</v>
      </c>
      <c r="F936" s="248" t="s">
        <v>953</v>
      </c>
      <c r="G936" s="246"/>
      <c r="H936" s="249">
        <v>15</v>
      </c>
      <c r="I936" s="250"/>
      <c r="J936" s="246"/>
      <c r="K936" s="246"/>
      <c r="L936" s="251"/>
      <c r="M936" s="252"/>
      <c r="N936" s="253"/>
      <c r="O936" s="253"/>
      <c r="P936" s="253"/>
      <c r="Q936" s="253"/>
      <c r="R936" s="253"/>
      <c r="S936" s="253"/>
      <c r="T936" s="254"/>
      <c r="AT936" s="255" t="s">
        <v>162</v>
      </c>
      <c r="AU936" s="255" t="s">
        <v>85</v>
      </c>
      <c r="AV936" s="12" t="s">
        <v>85</v>
      </c>
      <c r="AW936" s="12" t="s">
        <v>36</v>
      </c>
      <c r="AX936" s="12" t="s">
        <v>76</v>
      </c>
      <c r="AY936" s="255" t="s">
        <v>154</v>
      </c>
    </row>
    <row r="937" s="13" customFormat="1">
      <c r="B937" s="256"/>
      <c r="C937" s="257"/>
      <c r="D937" s="236" t="s">
        <v>162</v>
      </c>
      <c r="E937" s="258" t="s">
        <v>21</v>
      </c>
      <c r="F937" s="259" t="s">
        <v>166</v>
      </c>
      <c r="G937" s="257"/>
      <c r="H937" s="260">
        <v>15</v>
      </c>
      <c r="I937" s="261"/>
      <c r="J937" s="257"/>
      <c r="K937" s="257"/>
      <c r="L937" s="262"/>
      <c r="M937" s="263"/>
      <c r="N937" s="264"/>
      <c r="O937" s="264"/>
      <c r="P937" s="264"/>
      <c r="Q937" s="264"/>
      <c r="R937" s="264"/>
      <c r="S937" s="264"/>
      <c r="T937" s="265"/>
      <c r="AT937" s="266" t="s">
        <v>162</v>
      </c>
      <c r="AU937" s="266" t="s">
        <v>85</v>
      </c>
      <c r="AV937" s="13" t="s">
        <v>160</v>
      </c>
      <c r="AW937" s="13" t="s">
        <v>36</v>
      </c>
      <c r="AX937" s="13" t="s">
        <v>38</v>
      </c>
      <c r="AY937" s="266" t="s">
        <v>154</v>
      </c>
    </row>
    <row r="938" s="1" customFormat="1" ht="16.5" customHeight="1">
      <c r="B938" s="47"/>
      <c r="C938" s="222" t="s">
        <v>954</v>
      </c>
      <c r="D938" s="222" t="s">
        <v>156</v>
      </c>
      <c r="E938" s="223" t="s">
        <v>955</v>
      </c>
      <c r="F938" s="224" t="s">
        <v>956</v>
      </c>
      <c r="G938" s="225" t="s">
        <v>269</v>
      </c>
      <c r="H938" s="226">
        <v>1</v>
      </c>
      <c r="I938" s="227"/>
      <c r="J938" s="228">
        <f>ROUND(I938*H938,2)</f>
        <v>0</v>
      </c>
      <c r="K938" s="224" t="s">
        <v>21</v>
      </c>
      <c r="L938" s="73"/>
      <c r="M938" s="229" t="s">
        <v>21</v>
      </c>
      <c r="N938" s="230" t="s">
        <v>47</v>
      </c>
      <c r="O938" s="48"/>
      <c r="P938" s="231">
        <f>O938*H938</f>
        <v>0</v>
      </c>
      <c r="Q938" s="231">
        <v>0</v>
      </c>
      <c r="R938" s="231">
        <f>Q938*H938</f>
        <v>0</v>
      </c>
      <c r="S938" s="231">
        <v>0.053999999999999999</v>
      </c>
      <c r="T938" s="232">
        <f>S938*H938</f>
        <v>0.053999999999999999</v>
      </c>
      <c r="AR938" s="24" t="s">
        <v>160</v>
      </c>
      <c r="AT938" s="24" t="s">
        <v>156</v>
      </c>
      <c r="AU938" s="24" t="s">
        <v>85</v>
      </c>
      <c r="AY938" s="24" t="s">
        <v>154</v>
      </c>
      <c r="BE938" s="233">
        <f>IF(N938="základní",J938,0)</f>
        <v>0</v>
      </c>
      <c r="BF938" s="233">
        <f>IF(N938="snížená",J938,0)</f>
        <v>0</v>
      </c>
      <c r="BG938" s="233">
        <f>IF(N938="zákl. přenesená",J938,0)</f>
        <v>0</v>
      </c>
      <c r="BH938" s="233">
        <f>IF(N938="sníž. přenesená",J938,0)</f>
        <v>0</v>
      </c>
      <c r="BI938" s="233">
        <f>IF(N938="nulová",J938,0)</f>
        <v>0</v>
      </c>
      <c r="BJ938" s="24" t="s">
        <v>38</v>
      </c>
      <c r="BK938" s="233">
        <f>ROUND(I938*H938,2)</f>
        <v>0</v>
      </c>
      <c r="BL938" s="24" t="s">
        <v>160</v>
      </c>
      <c r="BM938" s="24" t="s">
        <v>957</v>
      </c>
    </row>
    <row r="939" s="11" customFormat="1">
      <c r="B939" s="234"/>
      <c r="C939" s="235"/>
      <c r="D939" s="236" t="s">
        <v>162</v>
      </c>
      <c r="E939" s="237" t="s">
        <v>21</v>
      </c>
      <c r="F939" s="238" t="s">
        <v>189</v>
      </c>
      <c r="G939" s="235"/>
      <c r="H939" s="237" t="s">
        <v>21</v>
      </c>
      <c r="I939" s="239"/>
      <c r="J939" s="235"/>
      <c r="K939" s="235"/>
      <c r="L939" s="240"/>
      <c r="M939" s="241"/>
      <c r="N939" s="242"/>
      <c r="O939" s="242"/>
      <c r="P939" s="242"/>
      <c r="Q939" s="242"/>
      <c r="R939" s="242"/>
      <c r="S939" s="242"/>
      <c r="T939" s="243"/>
      <c r="AT939" s="244" t="s">
        <v>162</v>
      </c>
      <c r="AU939" s="244" t="s">
        <v>85</v>
      </c>
      <c r="AV939" s="11" t="s">
        <v>38</v>
      </c>
      <c r="AW939" s="11" t="s">
        <v>36</v>
      </c>
      <c r="AX939" s="11" t="s">
        <v>76</v>
      </c>
      <c r="AY939" s="244" t="s">
        <v>154</v>
      </c>
    </row>
    <row r="940" s="11" customFormat="1">
      <c r="B940" s="234"/>
      <c r="C940" s="235"/>
      <c r="D940" s="236" t="s">
        <v>162</v>
      </c>
      <c r="E940" s="237" t="s">
        <v>21</v>
      </c>
      <c r="F940" s="238" t="s">
        <v>958</v>
      </c>
      <c r="G940" s="235"/>
      <c r="H940" s="237" t="s">
        <v>21</v>
      </c>
      <c r="I940" s="239"/>
      <c r="J940" s="235"/>
      <c r="K940" s="235"/>
      <c r="L940" s="240"/>
      <c r="M940" s="241"/>
      <c r="N940" s="242"/>
      <c r="O940" s="242"/>
      <c r="P940" s="242"/>
      <c r="Q940" s="242"/>
      <c r="R940" s="242"/>
      <c r="S940" s="242"/>
      <c r="T940" s="243"/>
      <c r="AT940" s="244" t="s">
        <v>162</v>
      </c>
      <c r="AU940" s="244" t="s">
        <v>85</v>
      </c>
      <c r="AV940" s="11" t="s">
        <v>38</v>
      </c>
      <c r="AW940" s="11" t="s">
        <v>36</v>
      </c>
      <c r="AX940" s="11" t="s">
        <v>76</v>
      </c>
      <c r="AY940" s="244" t="s">
        <v>154</v>
      </c>
    </row>
    <row r="941" s="12" customFormat="1">
      <c r="B941" s="245"/>
      <c r="C941" s="246"/>
      <c r="D941" s="236" t="s">
        <v>162</v>
      </c>
      <c r="E941" s="247" t="s">
        <v>21</v>
      </c>
      <c r="F941" s="248" t="s">
        <v>659</v>
      </c>
      <c r="G941" s="246"/>
      <c r="H941" s="249">
        <v>1</v>
      </c>
      <c r="I941" s="250"/>
      <c r="J941" s="246"/>
      <c r="K941" s="246"/>
      <c r="L941" s="251"/>
      <c r="M941" s="252"/>
      <c r="N941" s="253"/>
      <c r="O941" s="253"/>
      <c r="P941" s="253"/>
      <c r="Q941" s="253"/>
      <c r="R941" s="253"/>
      <c r="S941" s="253"/>
      <c r="T941" s="254"/>
      <c r="AT941" s="255" t="s">
        <v>162</v>
      </c>
      <c r="AU941" s="255" t="s">
        <v>85</v>
      </c>
      <c r="AV941" s="12" t="s">
        <v>85</v>
      </c>
      <c r="AW941" s="12" t="s">
        <v>36</v>
      </c>
      <c r="AX941" s="12" t="s">
        <v>76</v>
      </c>
      <c r="AY941" s="255" t="s">
        <v>154</v>
      </c>
    </row>
    <row r="942" s="14" customFormat="1">
      <c r="B942" s="267"/>
      <c r="C942" s="268"/>
      <c r="D942" s="236" t="s">
        <v>162</v>
      </c>
      <c r="E942" s="269" t="s">
        <v>21</v>
      </c>
      <c r="F942" s="270" t="s">
        <v>192</v>
      </c>
      <c r="G942" s="268"/>
      <c r="H942" s="271">
        <v>1</v>
      </c>
      <c r="I942" s="272"/>
      <c r="J942" s="268"/>
      <c r="K942" s="268"/>
      <c r="L942" s="273"/>
      <c r="M942" s="274"/>
      <c r="N942" s="275"/>
      <c r="O942" s="275"/>
      <c r="P942" s="275"/>
      <c r="Q942" s="275"/>
      <c r="R942" s="275"/>
      <c r="S942" s="275"/>
      <c r="T942" s="276"/>
      <c r="AT942" s="277" t="s">
        <v>162</v>
      </c>
      <c r="AU942" s="277" t="s">
        <v>85</v>
      </c>
      <c r="AV942" s="14" t="s">
        <v>170</v>
      </c>
      <c r="AW942" s="14" t="s">
        <v>36</v>
      </c>
      <c r="AX942" s="14" t="s">
        <v>76</v>
      </c>
      <c r="AY942" s="277" t="s">
        <v>154</v>
      </c>
    </row>
    <row r="943" s="13" customFormat="1">
      <c r="B943" s="256"/>
      <c r="C943" s="257"/>
      <c r="D943" s="236" t="s">
        <v>162</v>
      </c>
      <c r="E943" s="258" t="s">
        <v>21</v>
      </c>
      <c r="F943" s="259" t="s">
        <v>166</v>
      </c>
      <c r="G943" s="257"/>
      <c r="H943" s="260">
        <v>1</v>
      </c>
      <c r="I943" s="261"/>
      <c r="J943" s="257"/>
      <c r="K943" s="257"/>
      <c r="L943" s="262"/>
      <c r="M943" s="263"/>
      <c r="N943" s="264"/>
      <c r="O943" s="264"/>
      <c r="P943" s="264"/>
      <c r="Q943" s="264"/>
      <c r="R943" s="264"/>
      <c r="S943" s="264"/>
      <c r="T943" s="265"/>
      <c r="AT943" s="266" t="s">
        <v>162</v>
      </c>
      <c r="AU943" s="266" t="s">
        <v>85</v>
      </c>
      <c r="AV943" s="13" t="s">
        <v>160</v>
      </c>
      <c r="AW943" s="13" t="s">
        <v>36</v>
      </c>
      <c r="AX943" s="13" t="s">
        <v>38</v>
      </c>
      <c r="AY943" s="266" t="s">
        <v>154</v>
      </c>
    </row>
    <row r="944" s="1" customFormat="1" ht="16.5" customHeight="1">
      <c r="B944" s="47"/>
      <c r="C944" s="222" t="s">
        <v>959</v>
      </c>
      <c r="D944" s="222" t="s">
        <v>156</v>
      </c>
      <c r="E944" s="223" t="s">
        <v>960</v>
      </c>
      <c r="F944" s="224" t="s">
        <v>961</v>
      </c>
      <c r="G944" s="225" t="s">
        <v>179</v>
      </c>
      <c r="H944" s="226">
        <v>0.33000000000000002</v>
      </c>
      <c r="I944" s="227"/>
      <c r="J944" s="228">
        <f>ROUND(I944*H944,2)</f>
        <v>0</v>
      </c>
      <c r="K944" s="224" t="s">
        <v>21</v>
      </c>
      <c r="L944" s="73"/>
      <c r="M944" s="229" t="s">
        <v>21</v>
      </c>
      <c r="N944" s="230" t="s">
        <v>47</v>
      </c>
      <c r="O944" s="48"/>
      <c r="P944" s="231">
        <f>O944*H944</f>
        <v>0</v>
      </c>
      <c r="Q944" s="231">
        <v>0.00107</v>
      </c>
      <c r="R944" s="231">
        <f>Q944*H944</f>
        <v>0.00035310000000000002</v>
      </c>
      <c r="S944" s="231">
        <v>0.037999999999999999</v>
      </c>
      <c r="T944" s="232">
        <f>S944*H944</f>
        <v>0.012540000000000001</v>
      </c>
      <c r="AR944" s="24" t="s">
        <v>160</v>
      </c>
      <c r="AT944" s="24" t="s">
        <v>156</v>
      </c>
      <c r="AU944" s="24" t="s">
        <v>85</v>
      </c>
      <c r="AY944" s="24" t="s">
        <v>154</v>
      </c>
      <c r="BE944" s="233">
        <f>IF(N944="základní",J944,0)</f>
        <v>0</v>
      </c>
      <c r="BF944" s="233">
        <f>IF(N944="snížená",J944,0)</f>
        <v>0</v>
      </c>
      <c r="BG944" s="233">
        <f>IF(N944="zákl. přenesená",J944,0)</f>
        <v>0</v>
      </c>
      <c r="BH944" s="233">
        <f>IF(N944="sníž. přenesená",J944,0)</f>
        <v>0</v>
      </c>
      <c r="BI944" s="233">
        <f>IF(N944="nulová",J944,0)</f>
        <v>0</v>
      </c>
      <c r="BJ944" s="24" t="s">
        <v>38</v>
      </c>
      <c r="BK944" s="233">
        <f>ROUND(I944*H944,2)</f>
        <v>0</v>
      </c>
      <c r="BL944" s="24" t="s">
        <v>160</v>
      </c>
      <c r="BM944" s="24" t="s">
        <v>962</v>
      </c>
    </row>
    <row r="945" s="11" customFormat="1">
      <c r="B945" s="234"/>
      <c r="C945" s="235"/>
      <c r="D945" s="236" t="s">
        <v>162</v>
      </c>
      <c r="E945" s="237" t="s">
        <v>21</v>
      </c>
      <c r="F945" s="238" t="s">
        <v>163</v>
      </c>
      <c r="G945" s="235"/>
      <c r="H945" s="237" t="s">
        <v>21</v>
      </c>
      <c r="I945" s="239"/>
      <c r="J945" s="235"/>
      <c r="K945" s="235"/>
      <c r="L945" s="240"/>
      <c r="M945" s="241"/>
      <c r="N945" s="242"/>
      <c r="O945" s="242"/>
      <c r="P945" s="242"/>
      <c r="Q945" s="242"/>
      <c r="R945" s="242"/>
      <c r="S945" s="242"/>
      <c r="T945" s="243"/>
      <c r="AT945" s="244" t="s">
        <v>162</v>
      </c>
      <c r="AU945" s="244" t="s">
        <v>85</v>
      </c>
      <c r="AV945" s="11" t="s">
        <v>38</v>
      </c>
      <c r="AW945" s="11" t="s">
        <v>36</v>
      </c>
      <c r="AX945" s="11" t="s">
        <v>76</v>
      </c>
      <c r="AY945" s="244" t="s">
        <v>154</v>
      </c>
    </row>
    <row r="946" s="11" customFormat="1">
      <c r="B946" s="234"/>
      <c r="C946" s="235"/>
      <c r="D946" s="236" t="s">
        <v>162</v>
      </c>
      <c r="E946" s="237" t="s">
        <v>21</v>
      </c>
      <c r="F946" s="238" t="s">
        <v>963</v>
      </c>
      <c r="G946" s="235"/>
      <c r="H946" s="237" t="s">
        <v>21</v>
      </c>
      <c r="I946" s="239"/>
      <c r="J946" s="235"/>
      <c r="K946" s="235"/>
      <c r="L946" s="240"/>
      <c r="M946" s="241"/>
      <c r="N946" s="242"/>
      <c r="O946" s="242"/>
      <c r="P946" s="242"/>
      <c r="Q946" s="242"/>
      <c r="R946" s="242"/>
      <c r="S946" s="242"/>
      <c r="T946" s="243"/>
      <c r="AT946" s="244" t="s">
        <v>162</v>
      </c>
      <c r="AU946" s="244" t="s">
        <v>85</v>
      </c>
      <c r="AV946" s="11" t="s">
        <v>38</v>
      </c>
      <c r="AW946" s="11" t="s">
        <v>36</v>
      </c>
      <c r="AX946" s="11" t="s">
        <v>76</v>
      </c>
      <c r="AY946" s="244" t="s">
        <v>154</v>
      </c>
    </row>
    <row r="947" s="12" customFormat="1">
      <c r="B947" s="245"/>
      <c r="C947" s="246"/>
      <c r="D947" s="236" t="s">
        <v>162</v>
      </c>
      <c r="E947" s="247" t="s">
        <v>21</v>
      </c>
      <c r="F947" s="248" t="s">
        <v>964</v>
      </c>
      <c r="G947" s="246"/>
      <c r="H947" s="249">
        <v>0.33000000000000002</v>
      </c>
      <c r="I947" s="250"/>
      <c r="J947" s="246"/>
      <c r="K947" s="246"/>
      <c r="L947" s="251"/>
      <c r="M947" s="252"/>
      <c r="N947" s="253"/>
      <c r="O947" s="253"/>
      <c r="P947" s="253"/>
      <c r="Q947" s="253"/>
      <c r="R947" s="253"/>
      <c r="S947" s="253"/>
      <c r="T947" s="254"/>
      <c r="AT947" s="255" t="s">
        <v>162</v>
      </c>
      <c r="AU947" s="255" t="s">
        <v>85</v>
      </c>
      <c r="AV947" s="12" t="s">
        <v>85</v>
      </c>
      <c r="AW947" s="12" t="s">
        <v>36</v>
      </c>
      <c r="AX947" s="12" t="s">
        <v>76</v>
      </c>
      <c r="AY947" s="255" t="s">
        <v>154</v>
      </c>
    </row>
    <row r="948" s="13" customFormat="1">
      <c r="B948" s="256"/>
      <c r="C948" s="257"/>
      <c r="D948" s="236" t="s">
        <v>162</v>
      </c>
      <c r="E948" s="258" t="s">
        <v>21</v>
      </c>
      <c r="F948" s="259" t="s">
        <v>166</v>
      </c>
      <c r="G948" s="257"/>
      <c r="H948" s="260">
        <v>0.33000000000000002</v>
      </c>
      <c r="I948" s="261"/>
      <c r="J948" s="257"/>
      <c r="K948" s="257"/>
      <c r="L948" s="262"/>
      <c r="M948" s="263"/>
      <c r="N948" s="264"/>
      <c r="O948" s="264"/>
      <c r="P948" s="264"/>
      <c r="Q948" s="264"/>
      <c r="R948" s="264"/>
      <c r="S948" s="264"/>
      <c r="T948" s="265"/>
      <c r="AT948" s="266" t="s">
        <v>162</v>
      </c>
      <c r="AU948" s="266" t="s">
        <v>85</v>
      </c>
      <c r="AV948" s="13" t="s">
        <v>160</v>
      </c>
      <c r="AW948" s="13" t="s">
        <v>36</v>
      </c>
      <c r="AX948" s="13" t="s">
        <v>38</v>
      </c>
      <c r="AY948" s="266" t="s">
        <v>154</v>
      </c>
    </row>
    <row r="949" s="1" customFormat="1" ht="16.5" customHeight="1">
      <c r="B949" s="47"/>
      <c r="C949" s="222" t="s">
        <v>965</v>
      </c>
      <c r="D949" s="222" t="s">
        <v>156</v>
      </c>
      <c r="E949" s="223" t="s">
        <v>966</v>
      </c>
      <c r="F949" s="224" t="s">
        <v>967</v>
      </c>
      <c r="G949" s="225" t="s">
        <v>179</v>
      </c>
      <c r="H949" s="226">
        <v>0.20000000000000001</v>
      </c>
      <c r="I949" s="227"/>
      <c r="J949" s="228">
        <f>ROUND(I949*H949,2)</f>
        <v>0</v>
      </c>
      <c r="K949" s="224" t="s">
        <v>21</v>
      </c>
      <c r="L949" s="73"/>
      <c r="M949" s="229" t="s">
        <v>21</v>
      </c>
      <c r="N949" s="230" t="s">
        <v>47</v>
      </c>
      <c r="O949" s="48"/>
      <c r="P949" s="231">
        <f>O949*H949</f>
        <v>0</v>
      </c>
      <c r="Q949" s="231">
        <v>0.00107</v>
      </c>
      <c r="R949" s="231">
        <f>Q949*H949</f>
        <v>0.000214</v>
      </c>
      <c r="S949" s="231">
        <v>0.044999999999999998</v>
      </c>
      <c r="T949" s="232">
        <f>S949*H949</f>
        <v>0.0089999999999999993</v>
      </c>
      <c r="AR949" s="24" t="s">
        <v>160</v>
      </c>
      <c r="AT949" s="24" t="s">
        <v>156</v>
      </c>
      <c r="AU949" s="24" t="s">
        <v>85</v>
      </c>
      <c r="AY949" s="24" t="s">
        <v>154</v>
      </c>
      <c r="BE949" s="233">
        <f>IF(N949="základní",J949,0)</f>
        <v>0</v>
      </c>
      <c r="BF949" s="233">
        <f>IF(N949="snížená",J949,0)</f>
        <v>0</v>
      </c>
      <c r="BG949" s="233">
        <f>IF(N949="zákl. přenesená",J949,0)</f>
        <v>0</v>
      </c>
      <c r="BH949" s="233">
        <f>IF(N949="sníž. přenesená",J949,0)</f>
        <v>0</v>
      </c>
      <c r="BI949" s="233">
        <f>IF(N949="nulová",J949,0)</f>
        <v>0</v>
      </c>
      <c r="BJ949" s="24" t="s">
        <v>38</v>
      </c>
      <c r="BK949" s="233">
        <f>ROUND(I949*H949,2)</f>
        <v>0</v>
      </c>
      <c r="BL949" s="24" t="s">
        <v>160</v>
      </c>
      <c r="BM949" s="24" t="s">
        <v>968</v>
      </c>
    </row>
    <row r="950" s="11" customFormat="1">
      <c r="B950" s="234"/>
      <c r="C950" s="235"/>
      <c r="D950" s="236" t="s">
        <v>162</v>
      </c>
      <c r="E950" s="237" t="s">
        <v>21</v>
      </c>
      <c r="F950" s="238" t="s">
        <v>197</v>
      </c>
      <c r="G950" s="235"/>
      <c r="H950" s="237" t="s">
        <v>21</v>
      </c>
      <c r="I950" s="239"/>
      <c r="J950" s="235"/>
      <c r="K950" s="235"/>
      <c r="L950" s="240"/>
      <c r="M950" s="241"/>
      <c r="N950" s="242"/>
      <c r="O950" s="242"/>
      <c r="P950" s="242"/>
      <c r="Q950" s="242"/>
      <c r="R950" s="242"/>
      <c r="S950" s="242"/>
      <c r="T950" s="243"/>
      <c r="AT950" s="244" t="s">
        <v>162</v>
      </c>
      <c r="AU950" s="244" t="s">
        <v>85</v>
      </c>
      <c r="AV950" s="11" t="s">
        <v>38</v>
      </c>
      <c r="AW950" s="11" t="s">
        <v>36</v>
      </c>
      <c r="AX950" s="11" t="s">
        <v>76</v>
      </c>
      <c r="AY950" s="244" t="s">
        <v>154</v>
      </c>
    </row>
    <row r="951" s="11" customFormat="1">
      <c r="B951" s="234"/>
      <c r="C951" s="235"/>
      <c r="D951" s="236" t="s">
        <v>162</v>
      </c>
      <c r="E951" s="237" t="s">
        <v>21</v>
      </c>
      <c r="F951" s="238" t="s">
        <v>969</v>
      </c>
      <c r="G951" s="235"/>
      <c r="H951" s="237" t="s">
        <v>21</v>
      </c>
      <c r="I951" s="239"/>
      <c r="J951" s="235"/>
      <c r="K951" s="235"/>
      <c r="L951" s="240"/>
      <c r="M951" s="241"/>
      <c r="N951" s="242"/>
      <c r="O951" s="242"/>
      <c r="P951" s="242"/>
      <c r="Q951" s="242"/>
      <c r="R951" s="242"/>
      <c r="S951" s="242"/>
      <c r="T951" s="243"/>
      <c r="AT951" s="244" t="s">
        <v>162</v>
      </c>
      <c r="AU951" s="244" t="s">
        <v>85</v>
      </c>
      <c r="AV951" s="11" t="s">
        <v>38</v>
      </c>
      <c r="AW951" s="11" t="s">
        <v>36</v>
      </c>
      <c r="AX951" s="11" t="s">
        <v>76</v>
      </c>
      <c r="AY951" s="244" t="s">
        <v>154</v>
      </c>
    </row>
    <row r="952" s="12" customFormat="1">
      <c r="B952" s="245"/>
      <c r="C952" s="246"/>
      <c r="D952" s="236" t="s">
        <v>162</v>
      </c>
      <c r="E952" s="247" t="s">
        <v>21</v>
      </c>
      <c r="F952" s="248" t="s">
        <v>970</v>
      </c>
      <c r="G952" s="246"/>
      <c r="H952" s="249">
        <v>0.20000000000000001</v>
      </c>
      <c r="I952" s="250"/>
      <c r="J952" s="246"/>
      <c r="K952" s="246"/>
      <c r="L952" s="251"/>
      <c r="M952" s="252"/>
      <c r="N952" s="253"/>
      <c r="O952" s="253"/>
      <c r="P952" s="253"/>
      <c r="Q952" s="253"/>
      <c r="R952" s="253"/>
      <c r="S952" s="253"/>
      <c r="T952" s="254"/>
      <c r="AT952" s="255" t="s">
        <v>162</v>
      </c>
      <c r="AU952" s="255" t="s">
        <v>85</v>
      </c>
      <c r="AV952" s="12" t="s">
        <v>85</v>
      </c>
      <c r="AW952" s="12" t="s">
        <v>36</v>
      </c>
      <c r="AX952" s="12" t="s">
        <v>76</v>
      </c>
      <c r="AY952" s="255" t="s">
        <v>154</v>
      </c>
    </row>
    <row r="953" s="13" customFormat="1">
      <c r="B953" s="256"/>
      <c r="C953" s="257"/>
      <c r="D953" s="236" t="s">
        <v>162</v>
      </c>
      <c r="E953" s="258" t="s">
        <v>21</v>
      </c>
      <c r="F953" s="259" t="s">
        <v>166</v>
      </c>
      <c r="G953" s="257"/>
      <c r="H953" s="260">
        <v>0.20000000000000001</v>
      </c>
      <c r="I953" s="261"/>
      <c r="J953" s="257"/>
      <c r="K953" s="257"/>
      <c r="L953" s="262"/>
      <c r="M953" s="263"/>
      <c r="N953" s="264"/>
      <c r="O953" s="264"/>
      <c r="P953" s="264"/>
      <c r="Q953" s="264"/>
      <c r="R953" s="264"/>
      <c r="S953" s="264"/>
      <c r="T953" s="265"/>
      <c r="AT953" s="266" t="s">
        <v>162</v>
      </c>
      <c r="AU953" s="266" t="s">
        <v>85</v>
      </c>
      <c r="AV953" s="13" t="s">
        <v>160</v>
      </c>
      <c r="AW953" s="13" t="s">
        <v>36</v>
      </c>
      <c r="AX953" s="13" t="s">
        <v>38</v>
      </c>
      <c r="AY953" s="266" t="s">
        <v>154</v>
      </c>
    </row>
    <row r="954" s="1" customFormat="1" ht="25.5" customHeight="1">
      <c r="B954" s="47"/>
      <c r="C954" s="222" t="s">
        <v>971</v>
      </c>
      <c r="D954" s="222" t="s">
        <v>156</v>
      </c>
      <c r="E954" s="223" t="s">
        <v>972</v>
      </c>
      <c r="F954" s="224" t="s">
        <v>973</v>
      </c>
      <c r="G954" s="225" t="s">
        <v>159</v>
      </c>
      <c r="H954" s="226">
        <v>7.0419999999999998</v>
      </c>
      <c r="I954" s="227"/>
      <c r="J954" s="228">
        <f>ROUND(I954*H954,2)</f>
        <v>0</v>
      </c>
      <c r="K954" s="224" t="s">
        <v>21</v>
      </c>
      <c r="L954" s="73"/>
      <c r="M954" s="229" t="s">
        <v>21</v>
      </c>
      <c r="N954" s="230" t="s">
        <v>47</v>
      </c>
      <c r="O954" s="48"/>
      <c r="P954" s="231">
        <f>O954*H954</f>
        <v>0</v>
      </c>
      <c r="Q954" s="231">
        <v>0</v>
      </c>
      <c r="R954" s="231">
        <f>Q954*H954</f>
        <v>0</v>
      </c>
      <c r="S954" s="231">
        <v>0.050000000000000003</v>
      </c>
      <c r="T954" s="232">
        <f>S954*H954</f>
        <v>0.35210000000000002</v>
      </c>
      <c r="AR954" s="24" t="s">
        <v>160</v>
      </c>
      <c r="AT954" s="24" t="s">
        <v>156</v>
      </c>
      <c r="AU954" s="24" t="s">
        <v>85</v>
      </c>
      <c r="AY954" s="24" t="s">
        <v>154</v>
      </c>
      <c r="BE954" s="233">
        <f>IF(N954="základní",J954,0)</f>
        <v>0</v>
      </c>
      <c r="BF954" s="233">
        <f>IF(N954="snížená",J954,0)</f>
        <v>0</v>
      </c>
      <c r="BG954" s="233">
        <f>IF(N954="zákl. přenesená",J954,0)</f>
        <v>0</v>
      </c>
      <c r="BH954" s="233">
        <f>IF(N954="sníž. přenesená",J954,0)</f>
        <v>0</v>
      </c>
      <c r="BI954" s="233">
        <f>IF(N954="nulová",J954,0)</f>
        <v>0</v>
      </c>
      <c r="BJ954" s="24" t="s">
        <v>38</v>
      </c>
      <c r="BK954" s="233">
        <f>ROUND(I954*H954,2)</f>
        <v>0</v>
      </c>
      <c r="BL954" s="24" t="s">
        <v>160</v>
      </c>
      <c r="BM954" s="24" t="s">
        <v>974</v>
      </c>
    </row>
    <row r="955" s="11" customFormat="1">
      <c r="B955" s="234"/>
      <c r="C955" s="235"/>
      <c r="D955" s="236" t="s">
        <v>162</v>
      </c>
      <c r="E955" s="237" t="s">
        <v>21</v>
      </c>
      <c r="F955" s="238" t="s">
        <v>163</v>
      </c>
      <c r="G955" s="235"/>
      <c r="H955" s="237" t="s">
        <v>21</v>
      </c>
      <c r="I955" s="239"/>
      <c r="J955" s="235"/>
      <c r="K955" s="235"/>
      <c r="L955" s="240"/>
      <c r="M955" s="241"/>
      <c r="N955" s="242"/>
      <c r="O955" s="242"/>
      <c r="P955" s="242"/>
      <c r="Q955" s="242"/>
      <c r="R955" s="242"/>
      <c r="S955" s="242"/>
      <c r="T955" s="243"/>
      <c r="AT955" s="244" t="s">
        <v>162</v>
      </c>
      <c r="AU955" s="244" t="s">
        <v>85</v>
      </c>
      <c r="AV955" s="11" t="s">
        <v>38</v>
      </c>
      <c r="AW955" s="11" t="s">
        <v>36</v>
      </c>
      <c r="AX955" s="11" t="s">
        <v>76</v>
      </c>
      <c r="AY955" s="244" t="s">
        <v>154</v>
      </c>
    </row>
    <row r="956" s="11" customFormat="1">
      <c r="B956" s="234"/>
      <c r="C956" s="235"/>
      <c r="D956" s="236" t="s">
        <v>162</v>
      </c>
      <c r="E956" s="237" t="s">
        <v>21</v>
      </c>
      <c r="F956" s="238" t="s">
        <v>582</v>
      </c>
      <c r="G956" s="235"/>
      <c r="H956" s="237" t="s">
        <v>21</v>
      </c>
      <c r="I956" s="239"/>
      <c r="J956" s="235"/>
      <c r="K956" s="235"/>
      <c r="L956" s="240"/>
      <c r="M956" s="241"/>
      <c r="N956" s="242"/>
      <c r="O956" s="242"/>
      <c r="P956" s="242"/>
      <c r="Q956" s="242"/>
      <c r="R956" s="242"/>
      <c r="S956" s="242"/>
      <c r="T956" s="243"/>
      <c r="AT956" s="244" t="s">
        <v>162</v>
      </c>
      <c r="AU956" s="244" t="s">
        <v>85</v>
      </c>
      <c r="AV956" s="11" t="s">
        <v>38</v>
      </c>
      <c r="AW956" s="11" t="s">
        <v>36</v>
      </c>
      <c r="AX956" s="11" t="s">
        <v>76</v>
      </c>
      <c r="AY956" s="244" t="s">
        <v>154</v>
      </c>
    </row>
    <row r="957" s="12" customFormat="1">
      <c r="B957" s="245"/>
      <c r="C957" s="246"/>
      <c r="D957" s="236" t="s">
        <v>162</v>
      </c>
      <c r="E957" s="247" t="s">
        <v>21</v>
      </c>
      <c r="F957" s="248" t="s">
        <v>305</v>
      </c>
      <c r="G957" s="246"/>
      <c r="H957" s="249">
        <v>7.0419999999999998</v>
      </c>
      <c r="I957" s="250"/>
      <c r="J957" s="246"/>
      <c r="K957" s="246"/>
      <c r="L957" s="251"/>
      <c r="M957" s="252"/>
      <c r="N957" s="253"/>
      <c r="O957" s="253"/>
      <c r="P957" s="253"/>
      <c r="Q957" s="253"/>
      <c r="R957" s="253"/>
      <c r="S957" s="253"/>
      <c r="T957" s="254"/>
      <c r="AT957" s="255" t="s">
        <v>162</v>
      </c>
      <c r="AU957" s="255" t="s">
        <v>85</v>
      </c>
      <c r="AV957" s="12" t="s">
        <v>85</v>
      </c>
      <c r="AW957" s="12" t="s">
        <v>36</v>
      </c>
      <c r="AX957" s="12" t="s">
        <v>76</v>
      </c>
      <c r="AY957" s="255" t="s">
        <v>154</v>
      </c>
    </row>
    <row r="958" s="13" customFormat="1">
      <c r="B958" s="256"/>
      <c r="C958" s="257"/>
      <c r="D958" s="236" t="s">
        <v>162</v>
      </c>
      <c r="E958" s="258" t="s">
        <v>21</v>
      </c>
      <c r="F958" s="259" t="s">
        <v>166</v>
      </c>
      <c r="G958" s="257"/>
      <c r="H958" s="260">
        <v>7.0419999999999998</v>
      </c>
      <c r="I958" s="261"/>
      <c r="J958" s="257"/>
      <c r="K958" s="257"/>
      <c r="L958" s="262"/>
      <c r="M958" s="263"/>
      <c r="N958" s="264"/>
      <c r="O958" s="264"/>
      <c r="P958" s="264"/>
      <c r="Q958" s="264"/>
      <c r="R958" s="264"/>
      <c r="S958" s="264"/>
      <c r="T958" s="265"/>
      <c r="AT958" s="266" t="s">
        <v>162</v>
      </c>
      <c r="AU958" s="266" t="s">
        <v>85</v>
      </c>
      <c r="AV958" s="13" t="s">
        <v>160</v>
      </c>
      <c r="AW958" s="13" t="s">
        <v>36</v>
      </c>
      <c r="AX958" s="13" t="s">
        <v>38</v>
      </c>
      <c r="AY958" s="266" t="s">
        <v>154</v>
      </c>
    </row>
    <row r="959" s="1" customFormat="1" ht="25.5" customHeight="1">
      <c r="B959" s="47"/>
      <c r="C959" s="222" t="s">
        <v>975</v>
      </c>
      <c r="D959" s="222" t="s">
        <v>156</v>
      </c>
      <c r="E959" s="223" t="s">
        <v>976</v>
      </c>
      <c r="F959" s="224" t="s">
        <v>977</v>
      </c>
      <c r="G959" s="225" t="s">
        <v>159</v>
      </c>
      <c r="H959" s="226">
        <v>281.29700000000003</v>
      </c>
      <c r="I959" s="227"/>
      <c r="J959" s="228">
        <f>ROUND(I959*H959,2)</f>
        <v>0</v>
      </c>
      <c r="K959" s="224" t="s">
        <v>21</v>
      </c>
      <c r="L959" s="73"/>
      <c r="M959" s="229" t="s">
        <v>21</v>
      </c>
      <c r="N959" s="230" t="s">
        <v>47</v>
      </c>
      <c r="O959" s="48"/>
      <c r="P959" s="231">
        <f>O959*H959</f>
        <v>0</v>
      </c>
      <c r="Q959" s="231">
        <v>0</v>
      </c>
      <c r="R959" s="231">
        <f>Q959*H959</f>
        <v>0</v>
      </c>
      <c r="S959" s="231">
        <v>0.058999999999999997</v>
      </c>
      <c r="T959" s="232">
        <f>S959*H959</f>
        <v>16.596523000000001</v>
      </c>
      <c r="AR959" s="24" t="s">
        <v>160</v>
      </c>
      <c r="AT959" s="24" t="s">
        <v>156</v>
      </c>
      <c r="AU959" s="24" t="s">
        <v>85</v>
      </c>
      <c r="AY959" s="24" t="s">
        <v>154</v>
      </c>
      <c r="BE959" s="233">
        <f>IF(N959="základní",J959,0)</f>
        <v>0</v>
      </c>
      <c r="BF959" s="233">
        <f>IF(N959="snížená",J959,0)</f>
        <v>0</v>
      </c>
      <c r="BG959" s="233">
        <f>IF(N959="zákl. přenesená",J959,0)</f>
        <v>0</v>
      </c>
      <c r="BH959" s="233">
        <f>IF(N959="sníž. přenesená",J959,0)</f>
        <v>0</v>
      </c>
      <c r="BI959" s="233">
        <f>IF(N959="nulová",J959,0)</f>
        <v>0</v>
      </c>
      <c r="BJ959" s="24" t="s">
        <v>38</v>
      </c>
      <c r="BK959" s="233">
        <f>ROUND(I959*H959,2)</f>
        <v>0</v>
      </c>
      <c r="BL959" s="24" t="s">
        <v>160</v>
      </c>
      <c r="BM959" s="24" t="s">
        <v>978</v>
      </c>
    </row>
    <row r="960" s="11" customFormat="1">
      <c r="B960" s="234"/>
      <c r="C960" s="235"/>
      <c r="D960" s="236" t="s">
        <v>162</v>
      </c>
      <c r="E960" s="237" t="s">
        <v>21</v>
      </c>
      <c r="F960" s="238" t="s">
        <v>395</v>
      </c>
      <c r="G960" s="235"/>
      <c r="H960" s="237" t="s">
        <v>21</v>
      </c>
      <c r="I960" s="239"/>
      <c r="J960" s="235"/>
      <c r="K960" s="235"/>
      <c r="L960" s="240"/>
      <c r="M960" s="241"/>
      <c r="N960" s="242"/>
      <c r="O960" s="242"/>
      <c r="P960" s="242"/>
      <c r="Q960" s="242"/>
      <c r="R960" s="242"/>
      <c r="S960" s="242"/>
      <c r="T960" s="243"/>
      <c r="AT960" s="244" t="s">
        <v>162</v>
      </c>
      <c r="AU960" s="244" t="s">
        <v>85</v>
      </c>
      <c r="AV960" s="11" t="s">
        <v>38</v>
      </c>
      <c r="AW960" s="11" t="s">
        <v>36</v>
      </c>
      <c r="AX960" s="11" t="s">
        <v>76</v>
      </c>
      <c r="AY960" s="244" t="s">
        <v>154</v>
      </c>
    </row>
    <row r="961" s="12" customFormat="1">
      <c r="B961" s="245"/>
      <c r="C961" s="246"/>
      <c r="D961" s="236" t="s">
        <v>162</v>
      </c>
      <c r="E961" s="247" t="s">
        <v>21</v>
      </c>
      <c r="F961" s="248" t="s">
        <v>396</v>
      </c>
      <c r="G961" s="246"/>
      <c r="H961" s="249">
        <v>283.464</v>
      </c>
      <c r="I961" s="250"/>
      <c r="J961" s="246"/>
      <c r="K961" s="246"/>
      <c r="L961" s="251"/>
      <c r="M961" s="252"/>
      <c r="N961" s="253"/>
      <c r="O961" s="253"/>
      <c r="P961" s="253"/>
      <c r="Q961" s="253"/>
      <c r="R961" s="253"/>
      <c r="S961" s="253"/>
      <c r="T961" s="254"/>
      <c r="AT961" s="255" t="s">
        <v>162</v>
      </c>
      <c r="AU961" s="255" t="s">
        <v>85</v>
      </c>
      <c r="AV961" s="12" t="s">
        <v>85</v>
      </c>
      <c r="AW961" s="12" t="s">
        <v>36</v>
      </c>
      <c r="AX961" s="12" t="s">
        <v>76</v>
      </c>
      <c r="AY961" s="255" t="s">
        <v>154</v>
      </c>
    </row>
    <row r="962" s="11" customFormat="1">
      <c r="B962" s="234"/>
      <c r="C962" s="235"/>
      <c r="D962" s="236" t="s">
        <v>162</v>
      </c>
      <c r="E962" s="237" t="s">
        <v>21</v>
      </c>
      <c r="F962" s="238" t="s">
        <v>356</v>
      </c>
      <c r="G962" s="235"/>
      <c r="H962" s="237" t="s">
        <v>21</v>
      </c>
      <c r="I962" s="239"/>
      <c r="J962" s="235"/>
      <c r="K962" s="235"/>
      <c r="L962" s="240"/>
      <c r="M962" s="241"/>
      <c r="N962" s="242"/>
      <c r="O962" s="242"/>
      <c r="P962" s="242"/>
      <c r="Q962" s="242"/>
      <c r="R962" s="242"/>
      <c r="S962" s="242"/>
      <c r="T962" s="243"/>
      <c r="AT962" s="244" t="s">
        <v>162</v>
      </c>
      <c r="AU962" s="244" t="s">
        <v>85</v>
      </c>
      <c r="AV962" s="11" t="s">
        <v>38</v>
      </c>
      <c r="AW962" s="11" t="s">
        <v>36</v>
      </c>
      <c r="AX962" s="11" t="s">
        <v>76</v>
      </c>
      <c r="AY962" s="244" t="s">
        <v>154</v>
      </c>
    </row>
    <row r="963" s="12" customFormat="1">
      <c r="B963" s="245"/>
      <c r="C963" s="246"/>
      <c r="D963" s="236" t="s">
        <v>162</v>
      </c>
      <c r="E963" s="247" t="s">
        <v>21</v>
      </c>
      <c r="F963" s="248" t="s">
        <v>397</v>
      </c>
      <c r="G963" s="246"/>
      <c r="H963" s="249">
        <v>-0.35999999999999999</v>
      </c>
      <c r="I963" s="250"/>
      <c r="J963" s="246"/>
      <c r="K963" s="246"/>
      <c r="L963" s="251"/>
      <c r="M963" s="252"/>
      <c r="N963" s="253"/>
      <c r="O963" s="253"/>
      <c r="P963" s="253"/>
      <c r="Q963" s="253"/>
      <c r="R963" s="253"/>
      <c r="S963" s="253"/>
      <c r="T963" s="254"/>
      <c r="AT963" s="255" t="s">
        <v>162</v>
      </c>
      <c r="AU963" s="255" t="s">
        <v>85</v>
      </c>
      <c r="AV963" s="12" t="s">
        <v>85</v>
      </c>
      <c r="AW963" s="12" t="s">
        <v>36</v>
      </c>
      <c r="AX963" s="12" t="s">
        <v>76</v>
      </c>
      <c r="AY963" s="255" t="s">
        <v>154</v>
      </c>
    </row>
    <row r="964" s="12" customFormat="1">
      <c r="B964" s="245"/>
      <c r="C964" s="246"/>
      <c r="D964" s="236" t="s">
        <v>162</v>
      </c>
      <c r="E964" s="247" t="s">
        <v>21</v>
      </c>
      <c r="F964" s="248" t="s">
        <v>398</v>
      </c>
      <c r="G964" s="246"/>
      <c r="H964" s="249">
        <v>-0.27000000000000002</v>
      </c>
      <c r="I964" s="250"/>
      <c r="J964" s="246"/>
      <c r="K964" s="246"/>
      <c r="L964" s="251"/>
      <c r="M964" s="252"/>
      <c r="N964" s="253"/>
      <c r="O964" s="253"/>
      <c r="P964" s="253"/>
      <c r="Q964" s="253"/>
      <c r="R964" s="253"/>
      <c r="S964" s="253"/>
      <c r="T964" s="254"/>
      <c r="AT964" s="255" t="s">
        <v>162</v>
      </c>
      <c r="AU964" s="255" t="s">
        <v>85</v>
      </c>
      <c r="AV964" s="12" t="s">
        <v>85</v>
      </c>
      <c r="AW964" s="12" t="s">
        <v>36</v>
      </c>
      <c r="AX964" s="12" t="s">
        <v>76</v>
      </c>
      <c r="AY964" s="255" t="s">
        <v>154</v>
      </c>
    </row>
    <row r="965" s="12" customFormat="1">
      <c r="B965" s="245"/>
      <c r="C965" s="246"/>
      <c r="D965" s="236" t="s">
        <v>162</v>
      </c>
      <c r="E965" s="247" t="s">
        <v>21</v>
      </c>
      <c r="F965" s="248" t="s">
        <v>399</v>
      </c>
      <c r="G965" s="246"/>
      <c r="H965" s="249">
        <v>-4.9299999999999997</v>
      </c>
      <c r="I965" s="250"/>
      <c r="J965" s="246"/>
      <c r="K965" s="246"/>
      <c r="L965" s="251"/>
      <c r="M965" s="252"/>
      <c r="N965" s="253"/>
      <c r="O965" s="253"/>
      <c r="P965" s="253"/>
      <c r="Q965" s="253"/>
      <c r="R965" s="253"/>
      <c r="S965" s="253"/>
      <c r="T965" s="254"/>
      <c r="AT965" s="255" t="s">
        <v>162</v>
      </c>
      <c r="AU965" s="255" t="s">
        <v>85</v>
      </c>
      <c r="AV965" s="12" t="s">
        <v>85</v>
      </c>
      <c r="AW965" s="12" t="s">
        <v>36</v>
      </c>
      <c r="AX965" s="12" t="s">
        <v>76</v>
      </c>
      <c r="AY965" s="255" t="s">
        <v>154</v>
      </c>
    </row>
    <row r="966" s="12" customFormat="1">
      <c r="B966" s="245"/>
      <c r="C966" s="246"/>
      <c r="D966" s="236" t="s">
        <v>162</v>
      </c>
      <c r="E966" s="247" t="s">
        <v>21</v>
      </c>
      <c r="F966" s="248" t="s">
        <v>400</v>
      </c>
      <c r="G966" s="246"/>
      <c r="H966" s="249">
        <v>-6.0449999999999999</v>
      </c>
      <c r="I966" s="250"/>
      <c r="J966" s="246"/>
      <c r="K966" s="246"/>
      <c r="L966" s="251"/>
      <c r="M966" s="252"/>
      <c r="N966" s="253"/>
      <c r="O966" s="253"/>
      <c r="P966" s="253"/>
      <c r="Q966" s="253"/>
      <c r="R966" s="253"/>
      <c r="S966" s="253"/>
      <c r="T966" s="254"/>
      <c r="AT966" s="255" t="s">
        <v>162</v>
      </c>
      <c r="AU966" s="255" t="s">
        <v>85</v>
      </c>
      <c r="AV966" s="12" t="s">
        <v>85</v>
      </c>
      <c r="AW966" s="12" t="s">
        <v>36</v>
      </c>
      <c r="AX966" s="12" t="s">
        <v>76</v>
      </c>
      <c r="AY966" s="255" t="s">
        <v>154</v>
      </c>
    </row>
    <row r="967" s="12" customFormat="1">
      <c r="B967" s="245"/>
      <c r="C967" s="246"/>
      <c r="D967" s="236" t="s">
        <v>162</v>
      </c>
      <c r="E967" s="247" t="s">
        <v>21</v>
      </c>
      <c r="F967" s="248" t="s">
        <v>401</v>
      </c>
      <c r="G967" s="246"/>
      <c r="H967" s="249">
        <v>-4.4199999999999999</v>
      </c>
      <c r="I967" s="250"/>
      <c r="J967" s="246"/>
      <c r="K967" s="246"/>
      <c r="L967" s="251"/>
      <c r="M967" s="252"/>
      <c r="N967" s="253"/>
      <c r="O967" s="253"/>
      <c r="P967" s="253"/>
      <c r="Q967" s="253"/>
      <c r="R967" s="253"/>
      <c r="S967" s="253"/>
      <c r="T967" s="254"/>
      <c r="AT967" s="255" t="s">
        <v>162</v>
      </c>
      <c r="AU967" s="255" t="s">
        <v>85</v>
      </c>
      <c r="AV967" s="12" t="s">
        <v>85</v>
      </c>
      <c r="AW967" s="12" t="s">
        <v>36</v>
      </c>
      <c r="AX967" s="12" t="s">
        <v>76</v>
      </c>
      <c r="AY967" s="255" t="s">
        <v>154</v>
      </c>
    </row>
    <row r="968" s="12" customFormat="1">
      <c r="B968" s="245"/>
      <c r="C968" s="246"/>
      <c r="D968" s="236" t="s">
        <v>162</v>
      </c>
      <c r="E968" s="247" t="s">
        <v>21</v>
      </c>
      <c r="F968" s="248" t="s">
        <v>402</v>
      </c>
      <c r="G968" s="246"/>
      <c r="H968" s="249">
        <v>-1.161</v>
      </c>
      <c r="I968" s="250"/>
      <c r="J968" s="246"/>
      <c r="K968" s="246"/>
      <c r="L968" s="251"/>
      <c r="M968" s="252"/>
      <c r="N968" s="253"/>
      <c r="O968" s="253"/>
      <c r="P968" s="253"/>
      <c r="Q968" s="253"/>
      <c r="R968" s="253"/>
      <c r="S968" s="253"/>
      <c r="T968" s="254"/>
      <c r="AT968" s="255" t="s">
        <v>162</v>
      </c>
      <c r="AU968" s="255" t="s">
        <v>85</v>
      </c>
      <c r="AV968" s="12" t="s">
        <v>85</v>
      </c>
      <c r="AW968" s="12" t="s">
        <v>36</v>
      </c>
      <c r="AX968" s="12" t="s">
        <v>76</v>
      </c>
      <c r="AY968" s="255" t="s">
        <v>154</v>
      </c>
    </row>
    <row r="969" s="12" customFormat="1">
      <c r="B969" s="245"/>
      <c r="C969" s="246"/>
      <c r="D969" s="236" t="s">
        <v>162</v>
      </c>
      <c r="E969" s="247" t="s">
        <v>21</v>
      </c>
      <c r="F969" s="248" t="s">
        <v>403</v>
      </c>
      <c r="G969" s="246"/>
      <c r="H969" s="249">
        <v>-3.8959999999999999</v>
      </c>
      <c r="I969" s="250"/>
      <c r="J969" s="246"/>
      <c r="K969" s="246"/>
      <c r="L969" s="251"/>
      <c r="M969" s="252"/>
      <c r="N969" s="253"/>
      <c r="O969" s="253"/>
      <c r="P969" s="253"/>
      <c r="Q969" s="253"/>
      <c r="R969" s="253"/>
      <c r="S969" s="253"/>
      <c r="T969" s="254"/>
      <c r="AT969" s="255" t="s">
        <v>162</v>
      </c>
      <c r="AU969" s="255" t="s">
        <v>85</v>
      </c>
      <c r="AV969" s="12" t="s">
        <v>85</v>
      </c>
      <c r="AW969" s="12" t="s">
        <v>36</v>
      </c>
      <c r="AX969" s="12" t="s">
        <v>76</v>
      </c>
      <c r="AY969" s="255" t="s">
        <v>154</v>
      </c>
    </row>
    <row r="970" s="12" customFormat="1">
      <c r="B970" s="245"/>
      <c r="C970" s="246"/>
      <c r="D970" s="236" t="s">
        <v>162</v>
      </c>
      <c r="E970" s="247" t="s">
        <v>21</v>
      </c>
      <c r="F970" s="248" t="s">
        <v>404</v>
      </c>
      <c r="G970" s="246"/>
      <c r="H970" s="249">
        <v>-1.548</v>
      </c>
      <c r="I970" s="250"/>
      <c r="J970" s="246"/>
      <c r="K970" s="246"/>
      <c r="L970" s="251"/>
      <c r="M970" s="252"/>
      <c r="N970" s="253"/>
      <c r="O970" s="253"/>
      <c r="P970" s="253"/>
      <c r="Q970" s="253"/>
      <c r="R970" s="253"/>
      <c r="S970" s="253"/>
      <c r="T970" s="254"/>
      <c r="AT970" s="255" t="s">
        <v>162</v>
      </c>
      <c r="AU970" s="255" t="s">
        <v>85</v>
      </c>
      <c r="AV970" s="12" t="s">
        <v>85</v>
      </c>
      <c r="AW970" s="12" t="s">
        <v>36</v>
      </c>
      <c r="AX970" s="12" t="s">
        <v>76</v>
      </c>
      <c r="AY970" s="255" t="s">
        <v>154</v>
      </c>
    </row>
    <row r="971" s="12" customFormat="1">
      <c r="B971" s="245"/>
      <c r="C971" s="246"/>
      <c r="D971" s="236" t="s">
        <v>162</v>
      </c>
      <c r="E971" s="247" t="s">
        <v>21</v>
      </c>
      <c r="F971" s="248" t="s">
        <v>405</v>
      </c>
      <c r="G971" s="246"/>
      <c r="H971" s="249">
        <v>-7.5599999999999996</v>
      </c>
      <c r="I971" s="250"/>
      <c r="J971" s="246"/>
      <c r="K971" s="246"/>
      <c r="L971" s="251"/>
      <c r="M971" s="252"/>
      <c r="N971" s="253"/>
      <c r="O971" s="253"/>
      <c r="P971" s="253"/>
      <c r="Q971" s="253"/>
      <c r="R971" s="253"/>
      <c r="S971" s="253"/>
      <c r="T971" s="254"/>
      <c r="AT971" s="255" t="s">
        <v>162</v>
      </c>
      <c r="AU971" s="255" t="s">
        <v>85</v>
      </c>
      <c r="AV971" s="12" t="s">
        <v>85</v>
      </c>
      <c r="AW971" s="12" t="s">
        <v>36</v>
      </c>
      <c r="AX971" s="12" t="s">
        <v>76</v>
      </c>
      <c r="AY971" s="255" t="s">
        <v>154</v>
      </c>
    </row>
    <row r="972" s="11" customFormat="1">
      <c r="B972" s="234"/>
      <c r="C972" s="235"/>
      <c r="D972" s="236" t="s">
        <v>162</v>
      </c>
      <c r="E972" s="237" t="s">
        <v>21</v>
      </c>
      <c r="F972" s="238" t="s">
        <v>359</v>
      </c>
      <c r="G972" s="235"/>
      <c r="H972" s="237" t="s">
        <v>21</v>
      </c>
      <c r="I972" s="239"/>
      <c r="J972" s="235"/>
      <c r="K972" s="235"/>
      <c r="L972" s="240"/>
      <c r="M972" s="241"/>
      <c r="N972" s="242"/>
      <c r="O972" s="242"/>
      <c r="P972" s="242"/>
      <c r="Q972" s="242"/>
      <c r="R972" s="242"/>
      <c r="S972" s="242"/>
      <c r="T972" s="243"/>
      <c r="AT972" s="244" t="s">
        <v>162</v>
      </c>
      <c r="AU972" s="244" t="s">
        <v>85</v>
      </c>
      <c r="AV972" s="11" t="s">
        <v>38</v>
      </c>
      <c r="AW972" s="11" t="s">
        <v>36</v>
      </c>
      <c r="AX972" s="11" t="s">
        <v>76</v>
      </c>
      <c r="AY972" s="244" t="s">
        <v>154</v>
      </c>
    </row>
    <row r="973" s="12" customFormat="1">
      <c r="B973" s="245"/>
      <c r="C973" s="246"/>
      <c r="D973" s="236" t="s">
        <v>162</v>
      </c>
      <c r="E973" s="247" t="s">
        <v>21</v>
      </c>
      <c r="F973" s="248" t="s">
        <v>408</v>
      </c>
      <c r="G973" s="246"/>
      <c r="H973" s="249">
        <v>1.6499999999999999</v>
      </c>
      <c r="I973" s="250"/>
      <c r="J973" s="246"/>
      <c r="K973" s="246"/>
      <c r="L973" s="251"/>
      <c r="M973" s="252"/>
      <c r="N973" s="253"/>
      <c r="O973" s="253"/>
      <c r="P973" s="253"/>
      <c r="Q973" s="253"/>
      <c r="R973" s="253"/>
      <c r="S973" s="253"/>
      <c r="T973" s="254"/>
      <c r="AT973" s="255" t="s">
        <v>162</v>
      </c>
      <c r="AU973" s="255" t="s">
        <v>85</v>
      </c>
      <c r="AV973" s="12" t="s">
        <v>85</v>
      </c>
      <c r="AW973" s="12" t="s">
        <v>36</v>
      </c>
      <c r="AX973" s="12" t="s">
        <v>76</v>
      </c>
      <c r="AY973" s="255" t="s">
        <v>154</v>
      </c>
    </row>
    <row r="974" s="12" customFormat="1">
      <c r="B974" s="245"/>
      <c r="C974" s="246"/>
      <c r="D974" s="236" t="s">
        <v>162</v>
      </c>
      <c r="E974" s="247" t="s">
        <v>21</v>
      </c>
      <c r="F974" s="248" t="s">
        <v>409</v>
      </c>
      <c r="G974" s="246"/>
      <c r="H974" s="249">
        <v>1.3700000000000001</v>
      </c>
      <c r="I974" s="250"/>
      <c r="J974" s="246"/>
      <c r="K974" s="246"/>
      <c r="L974" s="251"/>
      <c r="M974" s="252"/>
      <c r="N974" s="253"/>
      <c r="O974" s="253"/>
      <c r="P974" s="253"/>
      <c r="Q974" s="253"/>
      <c r="R974" s="253"/>
      <c r="S974" s="253"/>
      <c r="T974" s="254"/>
      <c r="AT974" s="255" t="s">
        <v>162</v>
      </c>
      <c r="AU974" s="255" t="s">
        <v>85</v>
      </c>
      <c r="AV974" s="12" t="s">
        <v>85</v>
      </c>
      <c r="AW974" s="12" t="s">
        <v>36</v>
      </c>
      <c r="AX974" s="12" t="s">
        <v>76</v>
      </c>
      <c r="AY974" s="255" t="s">
        <v>154</v>
      </c>
    </row>
    <row r="975" s="12" customFormat="1">
      <c r="B975" s="245"/>
      <c r="C975" s="246"/>
      <c r="D975" s="236" t="s">
        <v>162</v>
      </c>
      <c r="E975" s="247" t="s">
        <v>21</v>
      </c>
      <c r="F975" s="248" t="s">
        <v>410</v>
      </c>
      <c r="G975" s="246"/>
      <c r="H975" s="249">
        <v>1.518</v>
      </c>
      <c r="I975" s="250"/>
      <c r="J975" s="246"/>
      <c r="K975" s="246"/>
      <c r="L975" s="251"/>
      <c r="M975" s="252"/>
      <c r="N975" s="253"/>
      <c r="O975" s="253"/>
      <c r="P975" s="253"/>
      <c r="Q975" s="253"/>
      <c r="R975" s="253"/>
      <c r="S975" s="253"/>
      <c r="T975" s="254"/>
      <c r="AT975" s="255" t="s">
        <v>162</v>
      </c>
      <c r="AU975" s="255" t="s">
        <v>85</v>
      </c>
      <c r="AV975" s="12" t="s">
        <v>85</v>
      </c>
      <c r="AW975" s="12" t="s">
        <v>36</v>
      </c>
      <c r="AX975" s="12" t="s">
        <v>76</v>
      </c>
      <c r="AY975" s="255" t="s">
        <v>154</v>
      </c>
    </row>
    <row r="976" s="12" customFormat="1">
      <c r="B976" s="245"/>
      <c r="C976" s="246"/>
      <c r="D976" s="236" t="s">
        <v>162</v>
      </c>
      <c r="E976" s="247" t="s">
        <v>21</v>
      </c>
      <c r="F976" s="248" t="s">
        <v>411</v>
      </c>
      <c r="G976" s="246"/>
      <c r="H976" s="249">
        <v>0.38300000000000001</v>
      </c>
      <c r="I976" s="250"/>
      <c r="J976" s="246"/>
      <c r="K976" s="246"/>
      <c r="L976" s="251"/>
      <c r="M976" s="252"/>
      <c r="N976" s="253"/>
      <c r="O976" s="253"/>
      <c r="P976" s="253"/>
      <c r="Q976" s="253"/>
      <c r="R976" s="253"/>
      <c r="S976" s="253"/>
      <c r="T976" s="254"/>
      <c r="AT976" s="255" t="s">
        <v>162</v>
      </c>
      <c r="AU976" s="255" t="s">
        <v>85</v>
      </c>
      <c r="AV976" s="12" t="s">
        <v>85</v>
      </c>
      <c r="AW976" s="12" t="s">
        <v>36</v>
      </c>
      <c r="AX976" s="12" t="s">
        <v>76</v>
      </c>
      <c r="AY976" s="255" t="s">
        <v>154</v>
      </c>
    </row>
    <row r="977" s="12" customFormat="1">
      <c r="B977" s="245"/>
      <c r="C977" s="246"/>
      <c r="D977" s="236" t="s">
        <v>162</v>
      </c>
      <c r="E977" s="247" t="s">
        <v>21</v>
      </c>
      <c r="F977" s="248" t="s">
        <v>412</v>
      </c>
      <c r="G977" s="246"/>
      <c r="H977" s="249">
        <v>0.90000000000000002</v>
      </c>
      <c r="I977" s="250"/>
      <c r="J977" s="246"/>
      <c r="K977" s="246"/>
      <c r="L977" s="251"/>
      <c r="M977" s="252"/>
      <c r="N977" s="253"/>
      <c r="O977" s="253"/>
      <c r="P977" s="253"/>
      <c r="Q977" s="253"/>
      <c r="R977" s="253"/>
      <c r="S977" s="253"/>
      <c r="T977" s="254"/>
      <c r="AT977" s="255" t="s">
        <v>162</v>
      </c>
      <c r="AU977" s="255" t="s">
        <v>85</v>
      </c>
      <c r="AV977" s="12" t="s">
        <v>85</v>
      </c>
      <c r="AW977" s="12" t="s">
        <v>36</v>
      </c>
      <c r="AX977" s="12" t="s">
        <v>76</v>
      </c>
      <c r="AY977" s="255" t="s">
        <v>154</v>
      </c>
    </row>
    <row r="978" s="12" customFormat="1">
      <c r="B978" s="245"/>
      <c r="C978" s="246"/>
      <c r="D978" s="236" t="s">
        <v>162</v>
      </c>
      <c r="E978" s="247" t="s">
        <v>21</v>
      </c>
      <c r="F978" s="248" t="s">
        <v>979</v>
      </c>
      <c r="G978" s="246"/>
      <c r="H978" s="249">
        <v>0.95499999999999996</v>
      </c>
      <c r="I978" s="250"/>
      <c r="J978" s="246"/>
      <c r="K978" s="246"/>
      <c r="L978" s="251"/>
      <c r="M978" s="252"/>
      <c r="N978" s="253"/>
      <c r="O978" s="253"/>
      <c r="P978" s="253"/>
      <c r="Q978" s="253"/>
      <c r="R978" s="253"/>
      <c r="S978" s="253"/>
      <c r="T978" s="254"/>
      <c r="AT978" s="255" t="s">
        <v>162</v>
      </c>
      <c r="AU978" s="255" t="s">
        <v>85</v>
      </c>
      <c r="AV978" s="12" t="s">
        <v>85</v>
      </c>
      <c r="AW978" s="12" t="s">
        <v>36</v>
      </c>
      <c r="AX978" s="12" t="s">
        <v>76</v>
      </c>
      <c r="AY978" s="255" t="s">
        <v>154</v>
      </c>
    </row>
    <row r="979" s="12" customFormat="1">
      <c r="B979" s="245"/>
      <c r="C979" s="246"/>
      <c r="D979" s="236" t="s">
        <v>162</v>
      </c>
      <c r="E979" s="247" t="s">
        <v>21</v>
      </c>
      <c r="F979" s="248" t="s">
        <v>414</v>
      </c>
      <c r="G979" s="246"/>
      <c r="H979" s="249">
        <v>1.782</v>
      </c>
      <c r="I979" s="250"/>
      <c r="J979" s="246"/>
      <c r="K979" s="246"/>
      <c r="L979" s="251"/>
      <c r="M979" s="252"/>
      <c r="N979" s="253"/>
      <c r="O979" s="253"/>
      <c r="P979" s="253"/>
      <c r="Q979" s="253"/>
      <c r="R979" s="253"/>
      <c r="S979" s="253"/>
      <c r="T979" s="254"/>
      <c r="AT979" s="255" t="s">
        <v>162</v>
      </c>
      <c r="AU979" s="255" t="s">
        <v>85</v>
      </c>
      <c r="AV979" s="12" t="s">
        <v>85</v>
      </c>
      <c r="AW979" s="12" t="s">
        <v>36</v>
      </c>
      <c r="AX979" s="12" t="s">
        <v>76</v>
      </c>
      <c r="AY979" s="255" t="s">
        <v>154</v>
      </c>
    </row>
    <row r="980" s="14" customFormat="1">
      <c r="B980" s="267"/>
      <c r="C980" s="268"/>
      <c r="D980" s="236" t="s">
        <v>162</v>
      </c>
      <c r="E980" s="269" t="s">
        <v>21</v>
      </c>
      <c r="F980" s="270" t="s">
        <v>508</v>
      </c>
      <c r="G980" s="268"/>
      <c r="H980" s="271">
        <v>261.83199999999999</v>
      </c>
      <c r="I980" s="272"/>
      <c r="J980" s="268"/>
      <c r="K980" s="268"/>
      <c r="L980" s="273"/>
      <c r="M980" s="274"/>
      <c r="N980" s="275"/>
      <c r="O980" s="275"/>
      <c r="P980" s="275"/>
      <c r="Q980" s="275"/>
      <c r="R980" s="275"/>
      <c r="S980" s="275"/>
      <c r="T980" s="276"/>
      <c r="AT980" s="277" t="s">
        <v>162</v>
      </c>
      <c r="AU980" s="277" t="s">
        <v>85</v>
      </c>
      <c r="AV980" s="14" t="s">
        <v>170</v>
      </c>
      <c r="AW980" s="14" t="s">
        <v>36</v>
      </c>
      <c r="AX980" s="14" t="s">
        <v>76</v>
      </c>
      <c r="AY980" s="277" t="s">
        <v>154</v>
      </c>
    </row>
    <row r="981" s="11" customFormat="1">
      <c r="B981" s="234"/>
      <c r="C981" s="235"/>
      <c r="D981" s="236" t="s">
        <v>162</v>
      </c>
      <c r="E981" s="237" t="s">
        <v>21</v>
      </c>
      <c r="F981" s="238" t="s">
        <v>197</v>
      </c>
      <c r="G981" s="235"/>
      <c r="H981" s="237" t="s">
        <v>21</v>
      </c>
      <c r="I981" s="239"/>
      <c r="J981" s="235"/>
      <c r="K981" s="235"/>
      <c r="L981" s="240"/>
      <c r="M981" s="241"/>
      <c r="N981" s="242"/>
      <c r="O981" s="242"/>
      <c r="P981" s="242"/>
      <c r="Q981" s="242"/>
      <c r="R981" s="242"/>
      <c r="S981" s="242"/>
      <c r="T981" s="243"/>
      <c r="AT981" s="244" t="s">
        <v>162</v>
      </c>
      <c r="AU981" s="244" t="s">
        <v>85</v>
      </c>
      <c r="AV981" s="11" t="s">
        <v>38</v>
      </c>
      <c r="AW981" s="11" t="s">
        <v>36</v>
      </c>
      <c r="AX981" s="11" t="s">
        <v>76</v>
      </c>
      <c r="AY981" s="244" t="s">
        <v>154</v>
      </c>
    </row>
    <row r="982" s="11" customFormat="1">
      <c r="B982" s="234"/>
      <c r="C982" s="235"/>
      <c r="D982" s="236" t="s">
        <v>162</v>
      </c>
      <c r="E982" s="237" t="s">
        <v>21</v>
      </c>
      <c r="F982" s="238" t="s">
        <v>304</v>
      </c>
      <c r="G982" s="235"/>
      <c r="H982" s="237" t="s">
        <v>21</v>
      </c>
      <c r="I982" s="239"/>
      <c r="J982" s="235"/>
      <c r="K982" s="235"/>
      <c r="L982" s="240"/>
      <c r="M982" s="241"/>
      <c r="N982" s="242"/>
      <c r="O982" s="242"/>
      <c r="P982" s="242"/>
      <c r="Q982" s="242"/>
      <c r="R982" s="242"/>
      <c r="S982" s="242"/>
      <c r="T982" s="243"/>
      <c r="AT982" s="244" t="s">
        <v>162</v>
      </c>
      <c r="AU982" s="244" t="s">
        <v>85</v>
      </c>
      <c r="AV982" s="11" t="s">
        <v>38</v>
      </c>
      <c r="AW982" s="11" t="s">
        <v>36</v>
      </c>
      <c r="AX982" s="11" t="s">
        <v>76</v>
      </c>
      <c r="AY982" s="244" t="s">
        <v>154</v>
      </c>
    </row>
    <row r="983" s="12" customFormat="1">
      <c r="B983" s="245"/>
      <c r="C983" s="246"/>
      <c r="D983" s="236" t="s">
        <v>162</v>
      </c>
      <c r="E983" s="247" t="s">
        <v>21</v>
      </c>
      <c r="F983" s="248" t="s">
        <v>419</v>
      </c>
      <c r="G983" s="246"/>
      <c r="H983" s="249">
        <v>18.355</v>
      </c>
      <c r="I983" s="250"/>
      <c r="J983" s="246"/>
      <c r="K983" s="246"/>
      <c r="L983" s="251"/>
      <c r="M983" s="252"/>
      <c r="N983" s="253"/>
      <c r="O983" s="253"/>
      <c r="P983" s="253"/>
      <c r="Q983" s="253"/>
      <c r="R983" s="253"/>
      <c r="S983" s="253"/>
      <c r="T983" s="254"/>
      <c r="AT983" s="255" t="s">
        <v>162</v>
      </c>
      <c r="AU983" s="255" t="s">
        <v>85</v>
      </c>
      <c r="AV983" s="12" t="s">
        <v>85</v>
      </c>
      <c r="AW983" s="12" t="s">
        <v>36</v>
      </c>
      <c r="AX983" s="12" t="s">
        <v>76</v>
      </c>
      <c r="AY983" s="255" t="s">
        <v>154</v>
      </c>
    </row>
    <row r="984" s="12" customFormat="1">
      <c r="B984" s="245"/>
      <c r="C984" s="246"/>
      <c r="D984" s="236" t="s">
        <v>162</v>
      </c>
      <c r="E984" s="247" t="s">
        <v>21</v>
      </c>
      <c r="F984" s="248" t="s">
        <v>420</v>
      </c>
      <c r="G984" s="246"/>
      <c r="H984" s="249">
        <v>2.323</v>
      </c>
      <c r="I984" s="250"/>
      <c r="J984" s="246"/>
      <c r="K984" s="246"/>
      <c r="L984" s="251"/>
      <c r="M984" s="252"/>
      <c r="N984" s="253"/>
      <c r="O984" s="253"/>
      <c r="P984" s="253"/>
      <c r="Q984" s="253"/>
      <c r="R984" s="253"/>
      <c r="S984" s="253"/>
      <c r="T984" s="254"/>
      <c r="AT984" s="255" t="s">
        <v>162</v>
      </c>
      <c r="AU984" s="255" t="s">
        <v>85</v>
      </c>
      <c r="AV984" s="12" t="s">
        <v>85</v>
      </c>
      <c r="AW984" s="12" t="s">
        <v>36</v>
      </c>
      <c r="AX984" s="12" t="s">
        <v>76</v>
      </c>
      <c r="AY984" s="255" t="s">
        <v>154</v>
      </c>
    </row>
    <row r="985" s="11" customFormat="1">
      <c r="B985" s="234"/>
      <c r="C985" s="235"/>
      <c r="D985" s="236" t="s">
        <v>162</v>
      </c>
      <c r="E985" s="237" t="s">
        <v>21</v>
      </c>
      <c r="F985" s="238" t="s">
        <v>356</v>
      </c>
      <c r="G985" s="235"/>
      <c r="H985" s="237" t="s">
        <v>21</v>
      </c>
      <c r="I985" s="239"/>
      <c r="J985" s="235"/>
      <c r="K985" s="235"/>
      <c r="L985" s="240"/>
      <c r="M985" s="241"/>
      <c r="N985" s="242"/>
      <c r="O985" s="242"/>
      <c r="P985" s="242"/>
      <c r="Q985" s="242"/>
      <c r="R985" s="242"/>
      <c r="S985" s="242"/>
      <c r="T985" s="243"/>
      <c r="AT985" s="244" t="s">
        <v>162</v>
      </c>
      <c r="AU985" s="244" t="s">
        <v>85</v>
      </c>
      <c r="AV985" s="11" t="s">
        <v>38</v>
      </c>
      <c r="AW985" s="11" t="s">
        <v>36</v>
      </c>
      <c r="AX985" s="11" t="s">
        <v>76</v>
      </c>
      <c r="AY985" s="244" t="s">
        <v>154</v>
      </c>
    </row>
    <row r="986" s="12" customFormat="1">
      <c r="B986" s="245"/>
      <c r="C986" s="246"/>
      <c r="D986" s="236" t="s">
        <v>162</v>
      </c>
      <c r="E986" s="247" t="s">
        <v>21</v>
      </c>
      <c r="F986" s="248" t="s">
        <v>357</v>
      </c>
      <c r="G986" s="246"/>
      <c r="H986" s="249">
        <v>-1.53</v>
      </c>
      <c r="I986" s="250"/>
      <c r="J986" s="246"/>
      <c r="K986" s="246"/>
      <c r="L986" s="251"/>
      <c r="M986" s="252"/>
      <c r="N986" s="253"/>
      <c r="O986" s="253"/>
      <c r="P986" s="253"/>
      <c r="Q986" s="253"/>
      <c r="R986" s="253"/>
      <c r="S986" s="253"/>
      <c r="T986" s="254"/>
      <c r="AT986" s="255" t="s">
        <v>162</v>
      </c>
      <c r="AU986" s="255" t="s">
        <v>85</v>
      </c>
      <c r="AV986" s="12" t="s">
        <v>85</v>
      </c>
      <c r="AW986" s="12" t="s">
        <v>36</v>
      </c>
      <c r="AX986" s="12" t="s">
        <v>76</v>
      </c>
      <c r="AY986" s="255" t="s">
        <v>154</v>
      </c>
    </row>
    <row r="987" s="12" customFormat="1">
      <c r="B987" s="245"/>
      <c r="C987" s="246"/>
      <c r="D987" s="236" t="s">
        <v>162</v>
      </c>
      <c r="E987" s="247" t="s">
        <v>21</v>
      </c>
      <c r="F987" s="248" t="s">
        <v>358</v>
      </c>
      <c r="G987" s="246"/>
      <c r="H987" s="249">
        <v>-0.27000000000000002</v>
      </c>
      <c r="I987" s="250"/>
      <c r="J987" s="246"/>
      <c r="K987" s="246"/>
      <c r="L987" s="251"/>
      <c r="M987" s="252"/>
      <c r="N987" s="253"/>
      <c r="O987" s="253"/>
      <c r="P987" s="253"/>
      <c r="Q987" s="253"/>
      <c r="R987" s="253"/>
      <c r="S987" s="253"/>
      <c r="T987" s="254"/>
      <c r="AT987" s="255" t="s">
        <v>162</v>
      </c>
      <c r="AU987" s="255" t="s">
        <v>85</v>
      </c>
      <c r="AV987" s="12" t="s">
        <v>85</v>
      </c>
      <c r="AW987" s="12" t="s">
        <v>36</v>
      </c>
      <c r="AX987" s="12" t="s">
        <v>76</v>
      </c>
      <c r="AY987" s="255" t="s">
        <v>154</v>
      </c>
    </row>
    <row r="988" s="11" customFormat="1">
      <c r="B988" s="234"/>
      <c r="C988" s="235"/>
      <c r="D988" s="236" t="s">
        <v>162</v>
      </c>
      <c r="E988" s="237" t="s">
        <v>21</v>
      </c>
      <c r="F988" s="238" t="s">
        <v>359</v>
      </c>
      <c r="G988" s="235"/>
      <c r="H988" s="237" t="s">
        <v>21</v>
      </c>
      <c r="I988" s="239"/>
      <c r="J988" s="235"/>
      <c r="K988" s="235"/>
      <c r="L988" s="240"/>
      <c r="M988" s="241"/>
      <c r="N988" s="242"/>
      <c r="O988" s="242"/>
      <c r="P988" s="242"/>
      <c r="Q988" s="242"/>
      <c r="R988" s="242"/>
      <c r="S988" s="242"/>
      <c r="T988" s="243"/>
      <c r="AT988" s="244" t="s">
        <v>162</v>
      </c>
      <c r="AU988" s="244" t="s">
        <v>85</v>
      </c>
      <c r="AV988" s="11" t="s">
        <v>38</v>
      </c>
      <c r="AW988" s="11" t="s">
        <v>36</v>
      </c>
      <c r="AX988" s="11" t="s">
        <v>76</v>
      </c>
      <c r="AY988" s="244" t="s">
        <v>154</v>
      </c>
    </row>
    <row r="989" s="12" customFormat="1">
      <c r="B989" s="245"/>
      <c r="C989" s="246"/>
      <c r="D989" s="236" t="s">
        <v>162</v>
      </c>
      <c r="E989" s="247" t="s">
        <v>21</v>
      </c>
      <c r="F989" s="248" t="s">
        <v>421</v>
      </c>
      <c r="G989" s="246"/>
      <c r="H989" s="249">
        <v>0.437</v>
      </c>
      <c r="I989" s="250"/>
      <c r="J989" s="246"/>
      <c r="K989" s="246"/>
      <c r="L989" s="251"/>
      <c r="M989" s="252"/>
      <c r="N989" s="253"/>
      <c r="O989" s="253"/>
      <c r="P989" s="253"/>
      <c r="Q989" s="253"/>
      <c r="R989" s="253"/>
      <c r="S989" s="253"/>
      <c r="T989" s="254"/>
      <c r="AT989" s="255" t="s">
        <v>162</v>
      </c>
      <c r="AU989" s="255" t="s">
        <v>85</v>
      </c>
      <c r="AV989" s="12" t="s">
        <v>85</v>
      </c>
      <c r="AW989" s="12" t="s">
        <v>36</v>
      </c>
      <c r="AX989" s="12" t="s">
        <v>76</v>
      </c>
      <c r="AY989" s="255" t="s">
        <v>154</v>
      </c>
    </row>
    <row r="990" s="12" customFormat="1">
      <c r="B990" s="245"/>
      <c r="C990" s="246"/>
      <c r="D990" s="236" t="s">
        <v>162</v>
      </c>
      <c r="E990" s="247" t="s">
        <v>21</v>
      </c>
      <c r="F990" s="248" t="s">
        <v>422</v>
      </c>
      <c r="G990" s="246"/>
      <c r="H990" s="249">
        <v>0.14999999999999999</v>
      </c>
      <c r="I990" s="250"/>
      <c r="J990" s="246"/>
      <c r="K990" s="246"/>
      <c r="L990" s="251"/>
      <c r="M990" s="252"/>
      <c r="N990" s="253"/>
      <c r="O990" s="253"/>
      <c r="P990" s="253"/>
      <c r="Q990" s="253"/>
      <c r="R990" s="253"/>
      <c r="S990" s="253"/>
      <c r="T990" s="254"/>
      <c r="AT990" s="255" t="s">
        <v>162</v>
      </c>
      <c r="AU990" s="255" t="s">
        <v>85</v>
      </c>
      <c r="AV990" s="12" t="s">
        <v>85</v>
      </c>
      <c r="AW990" s="12" t="s">
        <v>36</v>
      </c>
      <c r="AX990" s="12" t="s">
        <v>76</v>
      </c>
      <c r="AY990" s="255" t="s">
        <v>154</v>
      </c>
    </row>
    <row r="991" s="14" customFormat="1">
      <c r="B991" s="267"/>
      <c r="C991" s="268"/>
      <c r="D991" s="236" t="s">
        <v>162</v>
      </c>
      <c r="E991" s="269" t="s">
        <v>21</v>
      </c>
      <c r="F991" s="270" t="s">
        <v>306</v>
      </c>
      <c r="G991" s="268"/>
      <c r="H991" s="271">
        <v>19.465</v>
      </c>
      <c r="I991" s="272"/>
      <c r="J991" s="268"/>
      <c r="K991" s="268"/>
      <c r="L991" s="273"/>
      <c r="M991" s="274"/>
      <c r="N991" s="275"/>
      <c r="O991" s="275"/>
      <c r="P991" s="275"/>
      <c r="Q991" s="275"/>
      <c r="R991" s="275"/>
      <c r="S991" s="275"/>
      <c r="T991" s="276"/>
      <c r="AT991" s="277" t="s">
        <v>162</v>
      </c>
      <c r="AU991" s="277" t="s">
        <v>85</v>
      </c>
      <c r="AV991" s="14" t="s">
        <v>170</v>
      </c>
      <c r="AW991" s="14" t="s">
        <v>36</v>
      </c>
      <c r="AX991" s="14" t="s">
        <v>76</v>
      </c>
      <c r="AY991" s="277" t="s">
        <v>154</v>
      </c>
    </row>
    <row r="992" s="13" customFormat="1">
      <c r="B992" s="256"/>
      <c r="C992" s="257"/>
      <c r="D992" s="236" t="s">
        <v>162</v>
      </c>
      <c r="E992" s="258" t="s">
        <v>21</v>
      </c>
      <c r="F992" s="259" t="s">
        <v>166</v>
      </c>
      <c r="G992" s="257"/>
      <c r="H992" s="260">
        <v>281.29700000000003</v>
      </c>
      <c r="I992" s="261"/>
      <c r="J992" s="257"/>
      <c r="K992" s="257"/>
      <c r="L992" s="262"/>
      <c r="M992" s="263"/>
      <c r="N992" s="264"/>
      <c r="O992" s="264"/>
      <c r="P992" s="264"/>
      <c r="Q992" s="264"/>
      <c r="R992" s="264"/>
      <c r="S992" s="264"/>
      <c r="T992" s="265"/>
      <c r="AT992" s="266" t="s">
        <v>162</v>
      </c>
      <c r="AU992" s="266" t="s">
        <v>85</v>
      </c>
      <c r="AV992" s="13" t="s">
        <v>160</v>
      </c>
      <c r="AW992" s="13" t="s">
        <v>36</v>
      </c>
      <c r="AX992" s="13" t="s">
        <v>38</v>
      </c>
      <c r="AY992" s="266" t="s">
        <v>154</v>
      </c>
    </row>
    <row r="993" s="1" customFormat="1" ht="16.5" customHeight="1">
      <c r="B993" s="47"/>
      <c r="C993" s="222" t="s">
        <v>980</v>
      </c>
      <c r="D993" s="222" t="s">
        <v>156</v>
      </c>
      <c r="E993" s="223" t="s">
        <v>981</v>
      </c>
      <c r="F993" s="224" t="s">
        <v>982</v>
      </c>
      <c r="G993" s="225" t="s">
        <v>159</v>
      </c>
      <c r="H993" s="226">
        <v>17.815999999999999</v>
      </c>
      <c r="I993" s="227"/>
      <c r="J993" s="228">
        <f>ROUND(I993*H993,2)</f>
        <v>0</v>
      </c>
      <c r="K993" s="224" t="s">
        <v>21</v>
      </c>
      <c r="L993" s="73"/>
      <c r="M993" s="229" t="s">
        <v>21</v>
      </c>
      <c r="N993" s="230" t="s">
        <v>47</v>
      </c>
      <c r="O993" s="48"/>
      <c r="P993" s="231">
        <f>O993*H993</f>
        <v>0</v>
      </c>
      <c r="Q993" s="231">
        <v>0</v>
      </c>
      <c r="R993" s="231">
        <f>Q993*H993</f>
        <v>0</v>
      </c>
      <c r="S993" s="231">
        <v>0.060999999999999999</v>
      </c>
      <c r="T993" s="232">
        <f>S993*H993</f>
        <v>1.086776</v>
      </c>
      <c r="AR993" s="24" t="s">
        <v>160</v>
      </c>
      <c r="AT993" s="24" t="s">
        <v>156</v>
      </c>
      <c r="AU993" s="24" t="s">
        <v>85</v>
      </c>
      <c r="AY993" s="24" t="s">
        <v>154</v>
      </c>
      <c r="BE993" s="233">
        <f>IF(N993="základní",J993,0)</f>
        <v>0</v>
      </c>
      <c r="BF993" s="233">
        <f>IF(N993="snížená",J993,0)</f>
        <v>0</v>
      </c>
      <c r="BG993" s="233">
        <f>IF(N993="zákl. přenesená",J993,0)</f>
        <v>0</v>
      </c>
      <c r="BH993" s="233">
        <f>IF(N993="sníž. přenesená",J993,0)</f>
        <v>0</v>
      </c>
      <c r="BI993" s="233">
        <f>IF(N993="nulová",J993,0)</f>
        <v>0</v>
      </c>
      <c r="BJ993" s="24" t="s">
        <v>38</v>
      </c>
      <c r="BK993" s="233">
        <f>ROUND(I993*H993,2)</f>
        <v>0</v>
      </c>
      <c r="BL993" s="24" t="s">
        <v>160</v>
      </c>
      <c r="BM993" s="24" t="s">
        <v>983</v>
      </c>
    </row>
    <row r="994" s="11" customFormat="1">
      <c r="B994" s="234"/>
      <c r="C994" s="235"/>
      <c r="D994" s="236" t="s">
        <v>162</v>
      </c>
      <c r="E994" s="237" t="s">
        <v>21</v>
      </c>
      <c r="F994" s="238" t="s">
        <v>163</v>
      </c>
      <c r="G994" s="235"/>
      <c r="H994" s="237" t="s">
        <v>21</v>
      </c>
      <c r="I994" s="239"/>
      <c r="J994" s="235"/>
      <c r="K994" s="235"/>
      <c r="L994" s="240"/>
      <c r="M994" s="241"/>
      <c r="N994" s="242"/>
      <c r="O994" s="242"/>
      <c r="P994" s="242"/>
      <c r="Q994" s="242"/>
      <c r="R994" s="242"/>
      <c r="S994" s="242"/>
      <c r="T994" s="243"/>
      <c r="AT994" s="244" t="s">
        <v>162</v>
      </c>
      <c r="AU994" s="244" t="s">
        <v>85</v>
      </c>
      <c r="AV994" s="11" t="s">
        <v>38</v>
      </c>
      <c r="AW994" s="11" t="s">
        <v>36</v>
      </c>
      <c r="AX994" s="11" t="s">
        <v>76</v>
      </c>
      <c r="AY994" s="244" t="s">
        <v>154</v>
      </c>
    </row>
    <row r="995" s="11" customFormat="1">
      <c r="B995" s="234"/>
      <c r="C995" s="235"/>
      <c r="D995" s="236" t="s">
        <v>162</v>
      </c>
      <c r="E995" s="237" t="s">
        <v>21</v>
      </c>
      <c r="F995" s="238" t="s">
        <v>582</v>
      </c>
      <c r="G995" s="235"/>
      <c r="H995" s="237" t="s">
        <v>21</v>
      </c>
      <c r="I995" s="239"/>
      <c r="J995" s="235"/>
      <c r="K995" s="235"/>
      <c r="L995" s="240"/>
      <c r="M995" s="241"/>
      <c r="N995" s="242"/>
      <c r="O995" s="242"/>
      <c r="P995" s="242"/>
      <c r="Q995" s="242"/>
      <c r="R995" s="242"/>
      <c r="S995" s="242"/>
      <c r="T995" s="243"/>
      <c r="AT995" s="244" t="s">
        <v>162</v>
      </c>
      <c r="AU995" s="244" t="s">
        <v>85</v>
      </c>
      <c r="AV995" s="11" t="s">
        <v>38</v>
      </c>
      <c r="AW995" s="11" t="s">
        <v>36</v>
      </c>
      <c r="AX995" s="11" t="s">
        <v>76</v>
      </c>
      <c r="AY995" s="244" t="s">
        <v>154</v>
      </c>
    </row>
    <row r="996" s="12" customFormat="1">
      <c r="B996" s="245"/>
      <c r="C996" s="246"/>
      <c r="D996" s="236" t="s">
        <v>162</v>
      </c>
      <c r="E996" s="247" t="s">
        <v>21</v>
      </c>
      <c r="F996" s="248" t="s">
        <v>355</v>
      </c>
      <c r="G996" s="246"/>
      <c r="H996" s="249">
        <v>19.859000000000002</v>
      </c>
      <c r="I996" s="250"/>
      <c r="J996" s="246"/>
      <c r="K996" s="246"/>
      <c r="L996" s="251"/>
      <c r="M996" s="252"/>
      <c r="N996" s="253"/>
      <c r="O996" s="253"/>
      <c r="P996" s="253"/>
      <c r="Q996" s="253"/>
      <c r="R996" s="253"/>
      <c r="S996" s="253"/>
      <c r="T996" s="254"/>
      <c r="AT996" s="255" t="s">
        <v>162</v>
      </c>
      <c r="AU996" s="255" t="s">
        <v>85</v>
      </c>
      <c r="AV996" s="12" t="s">
        <v>85</v>
      </c>
      <c r="AW996" s="12" t="s">
        <v>36</v>
      </c>
      <c r="AX996" s="12" t="s">
        <v>76</v>
      </c>
      <c r="AY996" s="255" t="s">
        <v>154</v>
      </c>
    </row>
    <row r="997" s="11" customFormat="1">
      <c r="B997" s="234"/>
      <c r="C997" s="235"/>
      <c r="D997" s="236" t="s">
        <v>162</v>
      </c>
      <c r="E997" s="237" t="s">
        <v>21</v>
      </c>
      <c r="F997" s="238" t="s">
        <v>984</v>
      </c>
      <c r="G997" s="235"/>
      <c r="H997" s="237" t="s">
        <v>21</v>
      </c>
      <c r="I997" s="239"/>
      <c r="J997" s="235"/>
      <c r="K997" s="235"/>
      <c r="L997" s="240"/>
      <c r="M997" s="241"/>
      <c r="N997" s="242"/>
      <c r="O997" s="242"/>
      <c r="P997" s="242"/>
      <c r="Q997" s="242"/>
      <c r="R997" s="242"/>
      <c r="S997" s="242"/>
      <c r="T997" s="243"/>
      <c r="AT997" s="244" t="s">
        <v>162</v>
      </c>
      <c r="AU997" s="244" t="s">
        <v>85</v>
      </c>
      <c r="AV997" s="11" t="s">
        <v>38</v>
      </c>
      <c r="AW997" s="11" t="s">
        <v>36</v>
      </c>
      <c r="AX997" s="11" t="s">
        <v>76</v>
      </c>
      <c r="AY997" s="244" t="s">
        <v>154</v>
      </c>
    </row>
    <row r="998" s="12" customFormat="1">
      <c r="B998" s="245"/>
      <c r="C998" s="246"/>
      <c r="D998" s="236" t="s">
        <v>162</v>
      </c>
      <c r="E998" s="247" t="s">
        <v>21</v>
      </c>
      <c r="F998" s="248" t="s">
        <v>985</v>
      </c>
      <c r="G998" s="246"/>
      <c r="H998" s="249">
        <v>-1.7729999999999999</v>
      </c>
      <c r="I998" s="250"/>
      <c r="J998" s="246"/>
      <c r="K998" s="246"/>
      <c r="L998" s="251"/>
      <c r="M998" s="252"/>
      <c r="N998" s="253"/>
      <c r="O998" s="253"/>
      <c r="P998" s="253"/>
      <c r="Q998" s="253"/>
      <c r="R998" s="253"/>
      <c r="S998" s="253"/>
      <c r="T998" s="254"/>
      <c r="AT998" s="255" t="s">
        <v>162</v>
      </c>
      <c r="AU998" s="255" t="s">
        <v>85</v>
      </c>
      <c r="AV998" s="12" t="s">
        <v>85</v>
      </c>
      <c r="AW998" s="12" t="s">
        <v>36</v>
      </c>
      <c r="AX998" s="12" t="s">
        <v>76</v>
      </c>
      <c r="AY998" s="255" t="s">
        <v>154</v>
      </c>
    </row>
    <row r="999" s="12" customFormat="1">
      <c r="B999" s="245"/>
      <c r="C999" s="246"/>
      <c r="D999" s="236" t="s">
        <v>162</v>
      </c>
      <c r="E999" s="247" t="s">
        <v>21</v>
      </c>
      <c r="F999" s="248" t="s">
        <v>358</v>
      </c>
      <c r="G999" s="246"/>
      <c r="H999" s="249">
        <v>-0.27000000000000002</v>
      </c>
      <c r="I999" s="250"/>
      <c r="J999" s="246"/>
      <c r="K999" s="246"/>
      <c r="L999" s="251"/>
      <c r="M999" s="252"/>
      <c r="N999" s="253"/>
      <c r="O999" s="253"/>
      <c r="P999" s="253"/>
      <c r="Q999" s="253"/>
      <c r="R999" s="253"/>
      <c r="S999" s="253"/>
      <c r="T999" s="254"/>
      <c r="AT999" s="255" t="s">
        <v>162</v>
      </c>
      <c r="AU999" s="255" t="s">
        <v>85</v>
      </c>
      <c r="AV999" s="12" t="s">
        <v>85</v>
      </c>
      <c r="AW999" s="12" t="s">
        <v>36</v>
      </c>
      <c r="AX999" s="12" t="s">
        <v>76</v>
      </c>
      <c r="AY999" s="255" t="s">
        <v>154</v>
      </c>
    </row>
    <row r="1000" s="13" customFormat="1">
      <c r="B1000" s="256"/>
      <c r="C1000" s="257"/>
      <c r="D1000" s="236" t="s">
        <v>162</v>
      </c>
      <c r="E1000" s="258" t="s">
        <v>21</v>
      </c>
      <c r="F1000" s="259" t="s">
        <v>166</v>
      </c>
      <c r="G1000" s="257"/>
      <c r="H1000" s="260">
        <v>17.815999999999999</v>
      </c>
      <c r="I1000" s="261"/>
      <c r="J1000" s="257"/>
      <c r="K1000" s="257"/>
      <c r="L1000" s="262"/>
      <c r="M1000" s="263"/>
      <c r="N1000" s="264"/>
      <c r="O1000" s="264"/>
      <c r="P1000" s="264"/>
      <c r="Q1000" s="264"/>
      <c r="R1000" s="264"/>
      <c r="S1000" s="264"/>
      <c r="T1000" s="265"/>
      <c r="AT1000" s="266" t="s">
        <v>162</v>
      </c>
      <c r="AU1000" s="266" t="s">
        <v>85</v>
      </c>
      <c r="AV1000" s="13" t="s">
        <v>160</v>
      </c>
      <c r="AW1000" s="13" t="s">
        <v>36</v>
      </c>
      <c r="AX1000" s="13" t="s">
        <v>38</v>
      </c>
      <c r="AY1000" s="266" t="s">
        <v>154</v>
      </c>
    </row>
    <row r="1001" s="1" customFormat="1" ht="16.5" customHeight="1">
      <c r="B1001" s="47"/>
      <c r="C1001" s="222" t="s">
        <v>986</v>
      </c>
      <c r="D1001" s="222" t="s">
        <v>156</v>
      </c>
      <c r="E1001" s="223" t="s">
        <v>987</v>
      </c>
      <c r="F1001" s="224" t="s">
        <v>988</v>
      </c>
      <c r="G1001" s="225" t="s">
        <v>159</v>
      </c>
      <c r="H1001" s="226">
        <v>46.363</v>
      </c>
      <c r="I1001" s="227"/>
      <c r="J1001" s="228">
        <f>ROUND(I1001*H1001,2)</f>
        <v>0</v>
      </c>
      <c r="K1001" s="224" t="s">
        <v>21</v>
      </c>
      <c r="L1001" s="73"/>
      <c r="M1001" s="229" t="s">
        <v>21</v>
      </c>
      <c r="N1001" s="230" t="s">
        <v>47</v>
      </c>
      <c r="O1001" s="48"/>
      <c r="P1001" s="231">
        <f>O1001*H1001</f>
        <v>0</v>
      </c>
      <c r="Q1001" s="231">
        <v>0</v>
      </c>
      <c r="R1001" s="231">
        <f>Q1001*H1001</f>
        <v>0</v>
      </c>
      <c r="S1001" s="231">
        <v>0</v>
      </c>
      <c r="T1001" s="232">
        <f>S1001*H1001</f>
        <v>0</v>
      </c>
      <c r="AR1001" s="24" t="s">
        <v>160</v>
      </c>
      <c r="AT1001" s="24" t="s">
        <v>156</v>
      </c>
      <c r="AU1001" s="24" t="s">
        <v>85</v>
      </c>
      <c r="AY1001" s="24" t="s">
        <v>154</v>
      </c>
      <c r="BE1001" s="233">
        <f>IF(N1001="základní",J1001,0)</f>
        <v>0</v>
      </c>
      <c r="BF1001" s="233">
        <f>IF(N1001="snížená",J1001,0)</f>
        <v>0</v>
      </c>
      <c r="BG1001" s="233">
        <f>IF(N1001="zákl. přenesená",J1001,0)</f>
        <v>0</v>
      </c>
      <c r="BH1001" s="233">
        <f>IF(N1001="sníž. přenesená",J1001,0)</f>
        <v>0</v>
      </c>
      <c r="BI1001" s="233">
        <f>IF(N1001="nulová",J1001,0)</f>
        <v>0</v>
      </c>
      <c r="BJ1001" s="24" t="s">
        <v>38</v>
      </c>
      <c r="BK1001" s="233">
        <f>ROUND(I1001*H1001,2)</f>
        <v>0</v>
      </c>
      <c r="BL1001" s="24" t="s">
        <v>160</v>
      </c>
      <c r="BM1001" s="24" t="s">
        <v>989</v>
      </c>
    </row>
    <row r="1002" s="11" customFormat="1">
      <c r="B1002" s="234"/>
      <c r="C1002" s="235"/>
      <c r="D1002" s="236" t="s">
        <v>162</v>
      </c>
      <c r="E1002" s="237" t="s">
        <v>21</v>
      </c>
      <c r="F1002" s="238" t="s">
        <v>395</v>
      </c>
      <c r="G1002" s="235"/>
      <c r="H1002" s="237" t="s">
        <v>21</v>
      </c>
      <c r="I1002" s="239"/>
      <c r="J1002" s="235"/>
      <c r="K1002" s="235"/>
      <c r="L1002" s="240"/>
      <c r="M1002" s="241"/>
      <c r="N1002" s="242"/>
      <c r="O1002" s="242"/>
      <c r="P1002" s="242"/>
      <c r="Q1002" s="242"/>
      <c r="R1002" s="242"/>
      <c r="S1002" s="242"/>
      <c r="T1002" s="243"/>
      <c r="AT1002" s="244" t="s">
        <v>162</v>
      </c>
      <c r="AU1002" s="244" t="s">
        <v>85</v>
      </c>
      <c r="AV1002" s="11" t="s">
        <v>38</v>
      </c>
      <c r="AW1002" s="11" t="s">
        <v>36</v>
      </c>
      <c r="AX1002" s="11" t="s">
        <v>76</v>
      </c>
      <c r="AY1002" s="244" t="s">
        <v>154</v>
      </c>
    </row>
    <row r="1003" s="11" customFormat="1">
      <c r="B1003" s="234"/>
      <c r="C1003" s="235"/>
      <c r="D1003" s="236" t="s">
        <v>162</v>
      </c>
      <c r="E1003" s="237" t="s">
        <v>21</v>
      </c>
      <c r="F1003" s="238" t="s">
        <v>990</v>
      </c>
      <c r="G1003" s="235"/>
      <c r="H1003" s="237" t="s">
        <v>21</v>
      </c>
      <c r="I1003" s="239"/>
      <c r="J1003" s="235"/>
      <c r="K1003" s="235"/>
      <c r="L1003" s="240"/>
      <c r="M1003" s="241"/>
      <c r="N1003" s="242"/>
      <c r="O1003" s="242"/>
      <c r="P1003" s="242"/>
      <c r="Q1003" s="242"/>
      <c r="R1003" s="242"/>
      <c r="S1003" s="242"/>
      <c r="T1003" s="243"/>
      <c r="AT1003" s="244" t="s">
        <v>162</v>
      </c>
      <c r="AU1003" s="244" t="s">
        <v>85</v>
      </c>
      <c r="AV1003" s="11" t="s">
        <v>38</v>
      </c>
      <c r="AW1003" s="11" t="s">
        <v>36</v>
      </c>
      <c r="AX1003" s="11" t="s">
        <v>76</v>
      </c>
      <c r="AY1003" s="244" t="s">
        <v>154</v>
      </c>
    </row>
    <row r="1004" s="12" customFormat="1">
      <c r="B1004" s="245"/>
      <c r="C1004" s="246"/>
      <c r="D1004" s="236" t="s">
        <v>162</v>
      </c>
      <c r="E1004" s="247" t="s">
        <v>21</v>
      </c>
      <c r="F1004" s="248" t="s">
        <v>991</v>
      </c>
      <c r="G1004" s="246"/>
      <c r="H1004" s="249">
        <v>2.2829999999999999</v>
      </c>
      <c r="I1004" s="250"/>
      <c r="J1004" s="246"/>
      <c r="K1004" s="246"/>
      <c r="L1004" s="251"/>
      <c r="M1004" s="252"/>
      <c r="N1004" s="253"/>
      <c r="O1004" s="253"/>
      <c r="P1004" s="253"/>
      <c r="Q1004" s="253"/>
      <c r="R1004" s="253"/>
      <c r="S1004" s="253"/>
      <c r="T1004" s="254"/>
      <c r="AT1004" s="255" t="s">
        <v>162</v>
      </c>
      <c r="AU1004" s="255" t="s">
        <v>85</v>
      </c>
      <c r="AV1004" s="12" t="s">
        <v>85</v>
      </c>
      <c r="AW1004" s="12" t="s">
        <v>36</v>
      </c>
      <c r="AX1004" s="12" t="s">
        <v>76</v>
      </c>
      <c r="AY1004" s="255" t="s">
        <v>154</v>
      </c>
    </row>
    <row r="1005" s="12" customFormat="1">
      <c r="B1005" s="245"/>
      <c r="C1005" s="246"/>
      <c r="D1005" s="236" t="s">
        <v>162</v>
      </c>
      <c r="E1005" s="247" t="s">
        <v>21</v>
      </c>
      <c r="F1005" s="248" t="s">
        <v>992</v>
      </c>
      <c r="G1005" s="246"/>
      <c r="H1005" s="249">
        <v>27.545999999999999</v>
      </c>
      <c r="I1005" s="250"/>
      <c r="J1005" s="246"/>
      <c r="K1005" s="246"/>
      <c r="L1005" s="251"/>
      <c r="M1005" s="252"/>
      <c r="N1005" s="253"/>
      <c r="O1005" s="253"/>
      <c r="P1005" s="253"/>
      <c r="Q1005" s="253"/>
      <c r="R1005" s="253"/>
      <c r="S1005" s="253"/>
      <c r="T1005" s="254"/>
      <c r="AT1005" s="255" t="s">
        <v>162</v>
      </c>
      <c r="AU1005" s="255" t="s">
        <v>85</v>
      </c>
      <c r="AV1005" s="12" t="s">
        <v>85</v>
      </c>
      <c r="AW1005" s="12" t="s">
        <v>36</v>
      </c>
      <c r="AX1005" s="12" t="s">
        <v>76</v>
      </c>
      <c r="AY1005" s="255" t="s">
        <v>154</v>
      </c>
    </row>
    <row r="1006" s="12" customFormat="1">
      <c r="B1006" s="245"/>
      <c r="C1006" s="246"/>
      <c r="D1006" s="236" t="s">
        <v>162</v>
      </c>
      <c r="E1006" s="247" t="s">
        <v>21</v>
      </c>
      <c r="F1006" s="248" t="s">
        <v>993</v>
      </c>
      <c r="G1006" s="246"/>
      <c r="H1006" s="249">
        <v>2.4220000000000002</v>
      </c>
      <c r="I1006" s="250"/>
      <c r="J1006" s="246"/>
      <c r="K1006" s="246"/>
      <c r="L1006" s="251"/>
      <c r="M1006" s="252"/>
      <c r="N1006" s="253"/>
      <c r="O1006" s="253"/>
      <c r="P1006" s="253"/>
      <c r="Q1006" s="253"/>
      <c r="R1006" s="253"/>
      <c r="S1006" s="253"/>
      <c r="T1006" s="254"/>
      <c r="AT1006" s="255" t="s">
        <v>162</v>
      </c>
      <c r="AU1006" s="255" t="s">
        <v>85</v>
      </c>
      <c r="AV1006" s="12" t="s">
        <v>85</v>
      </c>
      <c r="AW1006" s="12" t="s">
        <v>36</v>
      </c>
      <c r="AX1006" s="12" t="s">
        <v>76</v>
      </c>
      <c r="AY1006" s="255" t="s">
        <v>154</v>
      </c>
    </row>
    <row r="1007" s="12" customFormat="1">
      <c r="B1007" s="245"/>
      <c r="C1007" s="246"/>
      <c r="D1007" s="236" t="s">
        <v>162</v>
      </c>
      <c r="E1007" s="247" t="s">
        <v>21</v>
      </c>
      <c r="F1007" s="248" t="s">
        <v>994</v>
      </c>
      <c r="G1007" s="246"/>
      <c r="H1007" s="249">
        <v>9.6039999999999992</v>
      </c>
      <c r="I1007" s="250"/>
      <c r="J1007" s="246"/>
      <c r="K1007" s="246"/>
      <c r="L1007" s="251"/>
      <c r="M1007" s="252"/>
      <c r="N1007" s="253"/>
      <c r="O1007" s="253"/>
      <c r="P1007" s="253"/>
      <c r="Q1007" s="253"/>
      <c r="R1007" s="253"/>
      <c r="S1007" s="253"/>
      <c r="T1007" s="254"/>
      <c r="AT1007" s="255" t="s">
        <v>162</v>
      </c>
      <c r="AU1007" s="255" t="s">
        <v>85</v>
      </c>
      <c r="AV1007" s="12" t="s">
        <v>85</v>
      </c>
      <c r="AW1007" s="12" t="s">
        <v>36</v>
      </c>
      <c r="AX1007" s="12" t="s">
        <v>76</v>
      </c>
      <c r="AY1007" s="255" t="s">
        <v>154</v>
      </c>
    </row>
    <row r="1008" s="14" customFormat="1">
      <c r="B1008" s="267"/>
      <c r="C1008" s="268"/>
      <c r="D1008" s="236" t="s">
        <v>162</v>
      </c>
      <c r="E1008" s="269" t="s">
        <v>21</v>
      </c>
      <c r="F1008" s="270" t="s">
        <v>995</v>
      </c>
      <c r="G1008" s="268"/>
      <c r="H1008" s="271">
        <v>41.854999999999997</v>
      </c>
      <c r="I1008" s="272"/>
      <c r="J1008" s="268"/>
      <c r="K1008" s="268"/>
      <c r="L1008" s="273"/>
      <c r="M1008" s="274"/>
      <c r="N1008" s="275"/>
      <c r="O1008" s="275"/>
      <c r="P1008" s="275"/>
      <c r="Q1008" s="275"/>
      <c r="R1008" s="275"/>
      <c r="S1008" s="275"/>
      <c r="T1008" s="276"/>
      <c r="AT1008" s="277" t="s">
        <v>162</v>
      </c>
      <c r="AU1008" s="277" t="s">
        <v>85</v>
      </c>
      <c r="AV1008" s="14" t="s">
        <v>170</v>
      </c>
      <c r="AW1008" s="14" t="s">
        <v>36</v>
      </c>
      <c r="AX1008" s="14" t="s">
        <v>76</v>
      </c>
      <c r="AY1008" s="277" t="s">
        <v>154</v>
      </c>
    </row>
    <row r="1009" s="11" customFormat="1">
      <c r="B1009" s="234"/>
      <c r="C1009" s="235"/>
      <c r="D1009" s="236" t="s">
        <v>162</v>
      </c>
      <c r="E1009" s="237" t="s">
        <v>21</v>
      </c>
      <c r="F1009" s="238" t="s">
        <v>197</v>
      </c>
      <c r="G1009" s="235"/>
      <c r="H1009" s="237" t="s">
        <v>21</v>
      </c>
      <c r="I1009" s="239"/>
      <c r="J1009" s="235"/>
      <c r="K1009" s="235"/>
      <c r="L1009" s="240"/>
      <c r="M1009" s="241"/>
      <c r="N1009" s="242"/>
      <c r="O1009" s="242"/>
      <c r="P1009" s="242"/>
      <c r="Q1009" s="242"/>
      <c r="R1009" s="242"/>
      <c r="S1009" s="242"/>
      <c r="T1009" s="243"/>
      <c r="AT1009" s="244" t="s">
        <v>162</v>
      </c>
      <c r="AU1009" s="244" t="s">
        <v>85</v>
      </c>
      <c r="AV1009" s="11" t="s">
        <v>38</v>
      </c>
      <c r="AW1009" s="11" t="s">
        <v>36</v>
      </c>
      <c r="AX1009" s="11" t="s">
        <v>76</v>
      </c>
      <c r="AY1009" s="244" t="s">
        <v>154</v>
      </c>
    </row>
    <row r="1010" s="11" customFormat="1">
      <c r="B1010" s="234"/>
      <c r="C1010" s="235"/>
      <c r="D1010" s="236" t="s">
        <v>162</v>
      </c>
      <c r="E1010" s="237" t="s">
        <v>21</v>
      </c>
      <c r="F1010" s="238" t="s">
        <v>996</v>
      </c>
      <c r="G1010" s="235"/>
      <c r="H1010" s="237" t="s">
        <v>21</v>
      </c>
      <c r="I1010" s="239"/>
      <c r="J1010" s="235"/>
      <c r="K1010" s="235"/>
      <c r="L1010" s="240"/>
      <c r="M1010" s="241"/>
      <c r="N1010" s="242"/>
      <c r="O1010" s="242"/>
      <c r="P1010" s="242"/>
      <c r="Q1010" s="242"/>
      <c r="R1010" s="242"/>
      <c r="S1010" s="242"/>
      <c r="T1010" s="243"/>
      <c r="AT1010" s="244" t="s">
        <v>162</v>
      </c>
      <c r="AU1010" s="244" t="s">
        <v>85</v>
      </c>
      <c r="AV1010" s="11" t="s">
        <v>38</v>
      </c>
      <c r="AW1010" s="11" t="s">
        <v>36</v>
      </c>
      <c r="AX1010" s="11" t="s">
        <v>76</v>
      </c>
      <c r="AY1010" s="244" t="s">
        <v>154</v>
      </c>
    </row>
    <row r="1011" s="12" customFormat="1">
      <c r="B1011" s="245"/>
      <c r="C1011" s="246"/>
      <c r="D1011" s="236" t="s">
        <v>162</v>
      </c>
      <c r="E1011" s="247" t="s">
        <v>21</v>
      </c>
      <c r="F1011" s="248" t="s">
        <v>587</v>
      </c>
      <c r="G1011" s="246"/>
      <c r="H1011" s="249">
        <v>4.508</v>
      </c>
      <c r="I1011" s="250"/>
      <c r="J1011" s="246"/>
      <c r="K1011" s="246"/>
      <c r="L1011" s="251"/>
      <c r="M1011" s="252"/>
      <c r="N1011" s="253"/>
      <c r="O1011" s="253"/>
      <c r="P1011" s="253"/>
      <c r="Q1011" s="253"/>
      <c r="R1011" s="253"/>
      <c r="S1011" s="253"/>
      <c r="T1011" s="254"/>
      <c r="AT1011" s="255" t="s">
        <v>162</v>
      </c>
      <c r="AU1011" s="255" t="s">
        <v>85</v>
      </c>
      <c r="AV1011" s="12" t="s">
        <v>85</v>
      </c>
      <c r="AW1011" s="12" t="s">
        <v>36</v>
      </c>
      <c r="AX1011" s="12" t="s">
        <v>76</v>
      </c>
      <c r="AY1011" s="255" t="s">
        <v>154</v>
      </c>
    </row>
    <row r="1012" s="14" customFormat="1">
      <c r="B1012" s="267"/>
      <c r="C1012" s="268"/>
      <c r="D1012" s="236" t="s">
        <v>162</v>
      </c>
      <c r="E1012" s="269" t="s">
        <v>21</v>
      </c>
      <c r="F1012" s="270" t="s">
        <v>997</v>
      </c>
      <c r="G1012" s="268"/>
      <c r="H1012" s="271">
        <v>4.508</v>
      </c>
      <c r="I1012" s="272"/>
      <c r="J1012" s="268"/>
      <c r="K1012" s="268"/>
      <c r="L1012" s="273"/>
      <c r="M1012" s="274"/>
      <c r="N1012" s="275"/>
      <c r="O1012" s="275"/>
      <c r="P1012" s="275"/>
      <c r="Q1012" s="275"/>
      <c r="R1012" s="275"/>
      <c r="S1012" s="275"/>
      <c r="T1012" s="276"/>
      <c r="AT1012" s="277" t="s">
        <v>162</v>
      </c>
      <c r="AU1012" s="277" t="s">
        <v>85</v>
      </c>
      <c r="AV1012" s="14" t="s">
        <v>170</v>
      </c>
      <c r="AW1012" s="14" t="s">
        <v>36</v>
      </c>
      <c r="AX1012" s="14" t="s">
        <v>76</v>
      </c>
      <c r="AY1012" s="277" t="s">
        <v>154</v>
      </c>
    </row>
    <row r="1013" s="13" customFormat="1">
      <c r="B1013" s="256"/>
      <c r="C1013" s="257"/>
      <c r="D1013" s="236" t="s">
        <v>162</v>
      </c>
      <c r="E1013" s="258" t="s">
        <v>21</v>
      </c>
      <c r="F1013" s="259" t="s">
        <v>166</v>
      </c>
      <c r="G1013" s="257"/>
      <c r="H1013" s="260">
        <v>46.363</v>
      </c>
      <c r="I1013" s="261"/>
      <c r="J1013" s="257"/>
      <c r="K1013" s="257"/>
      <c r="L1013" s="262"/>
      <c r="M1013" s="263"/>
      <c r="N1013" s="264"/>
      <c r="O1013" s="264"/>
      <c r="P1013" s="264"/>
      <c r="Q1013" s="264"/>
      <c r="R1013" s="264"/>
      <c r="S1013" s="264"/>
      <c r="T1013" s="265"/>
      <c r="AT1013" s="266" t="s">
        <v>162</v>
      </c>
      <c r="AU1013" s="266" t="s">
        <v>85</v>
      </c>
      <c r="AV1013" s="13" t="s">
        <v>160</v>
      </c>
      <c r="AW1013" s="13" t="s">
        <v>36</v>
      </c>
      <c r="AX1013" s="13" t="s">
        <v>38</v>
      </c>
      <c r="AY1013" s="266" t="s">
        <v>154</v>
      </c>
    </row>
    <row r="1014" s="1" customFormat="1" ht="16.5" customHeight="1">
      <c r="B1014" s="47"/>
      <c r="C1014" s="222" t="s">
        <v>998</v>
      </c>
      <c r="D1014" s="222" t="s">
        <v>156</v>
      </c>
      <c r="E1014" s="223" t="s">
        <v>999</v>
      </c>
      <c r="F1014" s="224" t="s">
        <v>1000</v>
      </c>
      <c r="G1014" s="225" t="s">
        <v>159</v>
      </c>
      <c r="H1014" s="226">
        <v>46.363</v>
      </c>
      <c r="I1014" s="227"/>
      <c r="J1014" s="228">
        <f>ROUND(I1014*H1014,2)</f>
        <v>0</v>
      </c>
      <c r="K1014" s="224" t="s">
        <v>21</v>
      </c>
      <c r="L1014" s="73"/>
      <c r="M1014" s="229" t="s">
        <v>21</v>
      </c>
      <c r="N1014" s="230" t="s">
        <v>47</v>
      </c>
      <c r="O1014" s="48"/>
      <c r="P1014" s="231">
        <f>O1014*H1014</f>
        <v>0</v>
      </c>
      <c r="Q1014" s="231">
        <v>0.048000000000000001</v>
      </c>
      <c r="R1014" s="231">
        <f>Q1014*H1014</f>
        <v>2.2254239999999998</v>
      </c>
      <c r="S1014" s="231">
        <v>0.048000000000000001</v>
      </c>
      <c r="T1014" s="232">
        <f>S1014*H1014</f>
        <v>2.2254239999999998</v>
      </c>
      <c r="AR1014" s="24" t="s">
        <v>160</v>
      </c>
      <c r="AT1014" s="24" t="s">
        <v>156</v>
      </c>
      <c r="AU1014" s="24" t="s">
        <v>85</v>
      </c>
      <c r="AY1014" s="24" t="s">
        <v>154</v>
      </c>
      <c r="BE1014" s="233">
        <f>IF(N1014="základní",J1014,0)</f>
        <v>0</v>
      </c>
      <c r="BF1014" s="233">
        <f>IF(N1014="snížená",J1014,0)</f>
        <v>0</v>
      </c>
      <c r="BG1014" s="233">
        <f>IF(N1014="zákl. přenesená",J1014,0)</f>
        <v>0</v>
      </c>
      <c r="BH1014" s="233">
        <f>IF(N1014="sníž. přenesená",J1014,0)</f>
        <v>0</v>
      </c>
      <c r="BI1014" s="233">
        <f>IF(N1014="nulová",J1014,0)</f>
        <v>0</v>
      </c>
      <c r="BJ1014" s="24" t="s">
        <v>38</v>
      </c>
      <c r="BK1014" s="233">
        <f>ROUND(I1014*H1014,2)</f>
        <v>0</v>
      </c>
      <c r="BL1014" s="24" t="s">
        <v>160</v>
      </c>
      <c r="BM1014" s="24" t="s">
        <v>1001</v>
      </c>
    </row>
    <row r="1015" s="11" customFormat="1">
      <c r="B1015" s="234"/>
      <c r="C1015" s="235"/>
      <c r="D1015" s="236" t="s">
        <v>162</v>
      </c>
      <c r="E1015" s="237" t="s">
        <v>21</v>
      </c>
      <c r="F1015" s="238" t="s">
        <v>395</v>
      </c>
      <c r="G1015" s="235"/>
      <c r="H1015" s="237" t="s">
        <v>21</v>
      </c>
      <c r="I1015" s="239"/>
      <c r="J1015" s="235"/>
      <c r="K1015" s="235"/>
      <c r="L1015" s="240"/>
      <c r="M1015" s="241"/>
      <c r="N1015" s="242"/>
      <c r="O1015" s="242"/>
      <c r="P1015" s="242"/>
      <c r="Q1015" s="242"/>
      <c r="R1015" s="242"/>
      <c r="S1015" s="242"/>
      <c r="T1015" s="243"/>
      <c r="AT1015" s="244" t="s">
        <v>162</v>
      </c>
      <c r="AU1015" s="244" t="s">
        <v>85</v>
      </c>
      <c r="AV1015" s="11" t="s">
        <v>38</v>
      </c>
      <c r="AW1015" s="11" t="s">
        <v>36</v>
      </c>
      <c r="AX1015" s="11" t="s">
        <v>76</v>
      </c>
      <c r="AY1015" s="244" t="s">
        <v>154</v>
      </c>
    </row>
    <row r="1016" s="11" customFormat="1">
      <c r="B1016" s="234"/>
      <c r="C1016" s="235"/>
      <c r="D1016" s="236" t="s">
        <v>162</v>
      </c>
      <c r="E1016" s="237" t="s">
        <v>21</v>
      </c>
      <c r="F1016" s="238" t="s">
        <v>990</v>
      </c>
      <c r="G1016" s="235"/>
      <c r="H1016" s="237" t="s">
        <v>21</v>
      </c>
      <c r="I1016" s="239"/>
      <c r="J1016" s="235"/>
      <c r="K1016" s="235"/>
      <c r="L1016" s="240"/>
      <c r="M1016" s="241"/>
      <c r="N1016" s="242"/>
      <c r="O1016" s="242"/>
      <c r="P1016" s="242"/>
      <c r="Q1016" s="242"/>
      <c r="R1016" s="242"/>
      <c r="S1016" s="242"/>
      <c r="T1016" s="243"/>
      <c r="AT1016" s="244" t="s">
        <v>162</v>
      </c>
      <c r="AU1016" s="244" t="s">
        <v>85</v>
      </c>
      <c r="AV1016" s="11" t="s">
        <v>38</v>
      </c>
      <c r="AW1016" s="11" t="s">
        <v>36</v>
      </c>
      <c r="AX1016" s="11" t="s">
        <v>76</v>
      </c>
      <c r="AY1016" s="244" t="s">
        <v>154</v>
      </c>
    </row>
    <row r="1017" s="12" customFormat="1">
      <c r="B1017" s="245"/>
      <c r="C1017" s="246"/>
      <c r="D1017" s="236" t="s">
        <v>162</v>
      </c>
      <c r="E1017" s="247" t="s">
        <v>21</v>
      </c>
      <c r="F1017" s="248" t="s">
        <v>991</v>
      </c>
      <c r="G1017" s="246"/>
      <c r="H1017" s="249">
        <v>2.2829999999999999</v>
      </c>
      <c r="I1017" s="250"/>
      <c r="J1017" s="246"/>
      <c r="K1017" s="246"/>
      <c r="L1017" s="251"/>
      <c r="M1017" s="252"/>
      <c r="N1017" s="253"/>
      <c r="O1017" s="253"/>
      <c r="P1017" s="253"/>
      <c r="Q1017" s="253"/>
      <c r="R1017" s="253"/>
      <c r="S1017" s="253"/>
      <c r="T1017" s="254"/>
      <c r="AT1017" s="255" t="s">
        <v>162</v>
      </c>
      <c r="AU1017" s="255" t="s">
        <v>85</v>
      </c>
      <c r="AV1017" s="12" t="s">
        <v>85</v>
      </c>
      <c r="AW1017" s="12" t="s">
        <v>36</v>
      </c>
      <c r="AX1017" s="12" t="s">
        <v>76</v>
      </c>
      <c r="AY1017" s="255" t="s">
        <v>154</v>
      </c>
    </row>
    <row r="1018" s="12" customFormat="1">
      <c r="B1018" s="245"/>
      <c r="C1018" s="246"/>
      <c r="D1018" s="236" t="s">
        <v>162</v>
      </c>
      <c r="E1018" s="247" t="s">
        <v>21</v>
      </c>
      <c r="F1018" s="248" t="s">
        <v>992</v>
      </c>
      <c r="G1018" s="246"/>
      <c r="H1018" s="249">
        <v>27.545999999999999</v>
      </c>
      <c r="I1018" s="250"/>
      <c r="J1018" s="246"/>
      <c r="K1018" s="246"/>
      <c r="L1018" s="251"/>
      <c r="M1018" s="252"/>
      <c r="N1018" s="253"/>
      <c r="O1018" s="253"/>
      <c r="P1018" s="253"/>
      <c r="Q1018" s="253"/>
      <c r="R1018" s="253"/>
      <c r="S1018" s="253"/>
      <c r="T1018" s="254"/>
      <c r="AT1018" s="255" t="s">
        <v>162</v>
      </c>
      <c r="AU1018" s="255" t="s">
        <v>85</v>
      </c>
      <c r="AV1018" s="12" t="s">
        <v>85</v>
      </c>
      <c r="AW1018" s="12" t="s">
        <v>36</v>
      </c>
      <c r="AX1018" s="12" t="s">
        <v>76</v>
      </c>
      <c r="AY1018" s="255" t="s">
        <v>154</v>
      </c>
    </row>
    <row r="1019" s="12" customFormat="1">
      <c r="B1019" s="245"/>
      <c r="C1019" s="246"/>
      <c r="D1019" s="236" t="s">
        <v>162</v>
      </c>
      <c r="E1019" s="247" t="s">
        <v>21</v>
      </c>
      <c r="F1019" s="248" t="s">
        <v>993</v>
      </c>
      <c r="G1019" s="246"/>
      <c r="H1019" s="249">
        <v>2.4220000000000002</v>
      </c>
      <c r="I1019" s="250"/>
      <c r="J1019" s="246"/>
      <c r="K1019" s="246"/>
      <c r="L1019" s="251"/>
      <c r="M1019" s="252"/>
      <c r="N1019" s="253"/>
      <c r="O1019" s="253"/>
      <c r="P1019" s="253"/>
      <c r="Q1019" s="253"/>
      <c r="R1019" s="253"/>
      <c r="S1019" s="253"/>
      <c r="T1019" s="254"/>
      <c r="AT1019" s="255" t="s">
        <v>162</v>
      </c>
      <c r="AU1019" s="255" t="s">
        <v>85</v>
      </c>
      <c r="AV1019" s="12" t="s">
        <v>85</v>
      </c>
      <c r="AW1019" s="12" t="s">
        <v>36</v>
      </c>
      <c r="AX1019" s="12" t="s">
        <v>76</v>
      </c>
      <c r="AY1019" s="255" t="s">
        <v>154</v>
      </c>
    </row>
    <row r="1020" s="12" customFormat="1">
      <c r="B1020" s="245"/>
      <c r="C1020" s="246"/>
      <c r="D1020" s="236" t="s">
        <v>162</v>
      </c>
      <c r="E1020" s="247" t="s">
        <v>21</v>
      </c>
      <c r="F1020" s="248" t="s">
        <v>994</v>
      </c>
      <c r="G1020" s="246"/>
      <c r="H1020" s="249">
        <v>9.6039999999999992</v>
      </c>
      <c r="I1020" s="250"/>
      <c r="J1020" s="246"/>
      <c r="K1020" s="246"/>
      <c r="L1020" s="251"/>
      <c r="M1020" s="252"/>
      <c r="N1020" s="253"/>
      <c r="O1020" s="253"/>
      <c r="P1020" s="253"/>
      <c r="Q1020" s="253"/>
      <c r="R1020" s="253"/>
      <c r="S1020" s="253"/>
      <c r="T1020" s="254"/>
      <c r="AT1020" s="255" t="s">
        <v>162</v>
      </c>
      <c r="AU1020" s="255" t="s">
        <v>85</v>
      </c>
      <c r="AV1020" s="12" t="s">
        <v>85</v>
      </c>
      <c r="AW1020" s="12" t="s">
        <v>36</v>
      </c>
      <c r="AX1020" s="12" t="s">
        <v>76</v>
      </c>
      <c r="AY1020" s="255" t="s">
        <v>154</v>
      </c>
    </row>
    <row r="1021" s="14" customFormat="1">
      <c r="B1021" s="267"/>
      <c r="C1021" s="268"/>
      <c r="D1021" s="236" t="s">
        <v>162</v>
      </c>
      <c r="E1021" s="269" t="s">
        <v>21</v>
      </c>
      <c r="F1021" s="270" t="s">
        <v>995</v>
      </c>
      <c r="G1021" s="268"/>
      <c r="H1021" s="271">
        <v>41.854999999999997</v>
      </c>
      <c r="I1021" s="272"/>
      <c r="J1021" s="268"/>
      <c r="K1021" s="268"/>
      <c r="L1021" s="273"/>
      <c r="M1021" s="274"/>
      <c r="N1021" s="275"/>
      <c r="O1021" s="275"/>
      <c r="P1021" s="275"/>
      <c r="Q1021" s="275"/>
      <c r="R1021" s="275"/>
      <c r="S1021" s="275"/>
      <c r="T1021" s="276"/>
      <c r="AT1021" s="277" t="s">
        <v>162</v>
      </c>
      <c r="AU1021" s="277" t="s">
        <v>85</v>
      </c>
      <c r="AV1021" s="14" t="s">
        <v>170</v>
      </c>
      <c r="AW1021" s="14" t="s">
        <v>36</v>
      </c>
      <c r="AX1021" s="14" t="s">
        <v>76</v>
      </c>
      <c r="AY1021" s="277" t="s">
        <v>154</v>
      </c>
    </row>
    <row r="1022" s="11" customFormat="1">
      <c r="B1022" s="234"/>
      <c r="C1022" s="235"/>
      <c r="D1022" s="236" t="s">
        <v>162</v>
      </c>
      <c r="E1022" s="237" t="s">
        <v>21</v>
      </c>
      <c r="F1022" s="238" t="s">
        <v>197</v>
      </c>
      <c r="G1022" s="235"/>
      <c r="H1022" s="237" t="s">
        <v>21</v>
      </c>
      <c r="I1022" s="239"/>
      <c r="J1022" s="235"/>
      <c r="K1022" s="235"/>
      <c r="L1022" s="240"/>
      <c r="M1022" s="241"/>
      <c r="N1022" s="242"/>
      <c r="O1022" s="242"/>
      <c r="P1022" s="242"/>
      <c r="Q1022" s="242"/>
      <c r="R1022" s="242"/>
      <c r="S1022" s="242"/>
      <c r="T1022" s="243"/>
      <c r="AT1022" s="244" t="s">
        <v>162</v>
      </c>
      <c r="AU1022" s="244" t="s">
        <v>85</v>
      </c>
      <c r="AV1022" s="11" t="s">
        <v>38</v>
      </c>
      <c r="AW1022" s="11" t="s">
        <v>36</v>
      </c>
      <c r="AX1022" s="11" t="s">
        <v>76</v>
      </c>
      <c r="AY1022" s="244" t="s">
        <v>154</v>
      </c>
    </row>
    <row r="1023" s="11" customFormat="1">
      <c r="B1023" s="234"/>
      <c r="C1023" s="235"/>
      <c r="D1023" s="236" t="s">
        <v>162</v>
      </c>
      <c r="E1023" s="237" t="s">
        <v>21</v>
      </c>
      <c r="F1023" s="238" t="s">
        <v>996</v>
      </c>
      <c r="G1023" s="235"/>
      <c r="H1023" s="237" t="s">
        <v>21</v>
      </c>
      <c r="I1023" s="239"/>
      <c r="J1023" s="235"/>
      <c r="K1023" s="235"/>
      <c r="L1023" s="240"/>
      <c r="M1023" s="241"/>
      <c r="N1023" s="242"/>
      <c r="O1023" s="242"/>
      <c r="P1023" s="242"/>
      <c r="Q1023" s="242"/>
      <c r="R1023" s="242"/>
      <c r="S1023" s="242"/>
      <c r="T1023" s="243"/>
      <c r="AT1023" s="244" t="s">
        <v>162</v>
      </c>
      <c r="AU1023" s="244" t="s">
        <v>85</v>
      </c>
      <c r="AV1023" s="11" t="s">
        <v>38</v>
      </c>
      <c r="AW1023" s="11" t="s">
        <v>36</v>
      </c>
      <c r="AX1023" s="11" t="s">
        <v>76</v>
      </c>
      <c r="AY1023" s="244" t="s">
        <v>154</v>
      </c>
    </row>
    <row r="1024" s="12" customFormat="1">
      <c r="B1024" s="245"/>
      <c r="C1024" s="246"/>
      <c r="D1024" s="236" t="s">
        <v>162</v>
      </c>
      <c r="E1024" s="247" t="s">
        <v>21</v>
      </c>
      <c r="F1024" s="248" t="s">
        <v>587</v>
      </c>
      <c r="G1024" s="246"/>
      <c r="H1024" s="249">
        <v>4.508</v>
      </c>
      <c r="I1024" s="250"/>
      <c r="J1024" s="246"/>
      <c r="K1024" s="246"/>
      <c r="L1024" s="251"/>
      <c r="M1024" s="252"/>
      <c r="N1024" s="253"/>
      <c r="O1024" s="253"/>
      <c r="P1024" s="253"/>
      <c r="Q1024" s="253"/>
      <c r="R1024" s="253"/>
      <c r="S1024" s="253"/>
      <c r="T1024" s="254"/>
      <c r="AT1024" s="255" t="s">
        <v>162</v>
      </c>
      <c r="AU1024" s="255" t="s">
        <v>85</v>
      </c>
      <c r="AV1024" s="12" t="s">
        <v>85</v>
      </c>
      <c r="AW1024" s="12" t="s">
        <v>36</v>
      </c>
      <c r="AX1024" s="12" t="s">
        <v>76</v>
      </c>
      <c r="AY1024" s="255" t="s">
        <v>154</v>
      </c>
    </row>
    <row r="1025" s="14" customFormat="1">
      <c r="B1025" s="267"/>
      <c r="C1025" s="268"/>
      <c r="D1025" s="236" t="s">
        <v>162</v>
      </c>
      <c r="E1025" s="269" t="s">
        <v>21</v>
      </c>
      <c r="F1025" s="270" t="s">
        <v>997</v>
      </c>
      <c r="G1025" s="268"/>
      <c r="H1025" s="271">
        <v>4.508</v>
      </c>
      <c r="I1025" s="272"/>
      <c r="J1025" s="268"/>
      <c r="K1025" s="268"/>
      <c r="L1025" s="273"/>
      <c r="M1025" s="274"/>
      <c r="N1025" s="275"/>
      <c r="O1025" s="275"/>
      <c r="P1025" s="275"/>
      <c r="Q1025" s="275"/>
      <c r="R1025" s="275"/>
      <c r="S1025" s="275"/>
      <c r="T1025" s="276"/>
      <c r="AT1025" s="277" t="s">
        <v>162</v>
      </c>
      <c r="AU1025" s="277" t="s">
        <v>85</v>
      </c>
      <c r="AV1025" s="14" t="s">
        <v>170</v>
      </c>
      <c r="AW1025" s="14" t="s">
        <v>36</v>
      </c>
      <c r="AX1025" s="14" t="s">
        <v>76</v>
      </c>
      <c r="AY1025" s="277" t="s">
        <v>154</v>
      </c>
    </row>
    <row r="1026" s="13" customFormat="1">
      <c r="B1026" s="256"/>
      <c r="C1026" s="257"/>
      <c r="D1026" s="236" t="s">
        <v>162</v>
      </c>
      <c r="E1026" s="258" t="s">
        <v>21</v>
      </c>
      <c r="F1026" s="259" t="s">
        <v>166</v>
      </c>
      <c r="G1026" s="257"/>
      <c r="H1026" s="260">
        <v>46.363</v>
      </c>
      <c r="I1026" s="261"/>
      <c r="J1026" s="257"/>
      <c r="K1026" s="257"/>
      <c r="L1026" s="262"/>
      <c r="M1026" s="263"/>
      <c r="N1026" s="264"/>
      <c r="O1026" s="264"/>
      <c r="P1026" s="264"/>
      <c r="Q1026" s="264"/>
      <c r="R1026" s="264"/>
      <c r="S1026" s="264"/>
      <c r="T1026" s="265"/>
      <c r="AT1026" s="266" t="s">
        <v>162</v>
      </c>
      <c r="AU1026" s="266" t="s">
        <v>85</v>
      </c>
      <c r="AV1026" s="13" t="s">
        <v>160</v>
      </c>
      <c r="AW1026" s="13" t="s">
        <v>36</v>
      </c>
      <c r="AX1026" s="13" t="s">
        <v>38</v>
      </c>
      <c r="AY1026" s="266" t="s">
        <v>154</v>
      </c>
    </row>
    <row r="1027" s="1" customFormat="1" ht="16.5" customHeight="1">
      <c r="B1027" s="47"/>
      <c r="C1027" s="222" t="s">
        <v>1002</v>
      </c>
      <c r="D1027" s="222" t="s">
        <v>156</v>
      </c>
      <c r="E1027" s="223" t="s">
        <v>1003</v>
      </c>
      <c r="F1027" s="224" t="s">
        <v>1004</v>
      </c>
      <c r="G1027" s="225" t="s">
        <v>159</v>
      </c>
      <c r="H1027" s="226">
        <v>10.786</v>
      </c>
      <c r="I1027" s="227"/>
      <c r="J1027" s="228">
        <f>ROUND(I1027*H1027,2)</f>
        <v>0</v>
      </c>
      <c r="K1027" s="224" t="s">
        <v>21</v>
      </c>
      <c r="L1027" s="73"/>
      <c r="M1027" s="229" t="s">
        <v>21</v>
      </c>
      <c r="N1027" s="230" t="s">
        <v>47</v>
      </c>
      <c r="O1027" s="48"/>
      <c r="P1027" s="231">
        <f>O1027*H1027</f>
        <v>0</v>
      </c>
      <c r="Q1027" s="231">
        <v>0</v>
      </c>
      <c r="R1027" s="231">
        <f>Q1027*H1027</f>
        <v>0</v>
      </c>
      <c r="S1027" s="231">
        <v>0</v>
      </c>
      <c r="T1027" s="232">
        <f>S1027*H1027</f>
        <v>0</v>
      </c>
      <c r="AR1027" s="24" t="s">
        <v>160</v>
      </c>
      <c r="AT1027" s="24" t="s">
        <v>156</v>
      </c>
      <c r="AU1027" s="24" t="s">
        <v>85</v>
      </c>
      <c r="AY1027" s="24" t="s">
        <v>154</v>
      </c>
      <c r="BE1027" s="233">
        <f>IF(N1027="základní",J1027,0)</f>
        <v>0</v>
      </c>
      <c r="BF1027" s="233">
        <f>IF(N1027="snížená",J1027,0)</f>
        <v>0</v>
      </c>
      <c r="BG1027" s="233">
        <f>IF(N1027="zákl. přenesená",J1027,0)</f>
        <v>0</v>
      </c>
      <c r="BH1027" s="233">
        <f>IF(N1027="sníž. přenesená",J1027,0)</f>
        <v>0</v>
      </c>
      <c r="BI1027" s="233">
        <f>IF(N1027="nulová",J1027,0)</f>
        <v>0</v>
      </c>
      <c r="BJ1027" s="24" t="s">
        <v>38</v>
      </c>
      <c r="BK1027" s="233">
        <f>ROUND(I1027*H1027,2)</f>
        <v>0</v>
      </c>
      <c r="BL1027" s="24" t="s">
        <v>160</v>
      </c>
      <c r="BM1027" s="24" t="s">
        <v>1005</v>
      </c>
    </row>
    <row r="1028" s="11" customFormat="1">
      <c r="B1028" s="234"/>
      <c r="C1028" s="235"/>
      <c r="D1028" s="236" t="s">
        <v>162</v>
      </c>
      <c r="E1028" s="237" t="s">
        <v>21</v>
      </c>
      <c r="F1028" s="238" t="s">
        <v>395</v>
      </c>
      <c r="G1028" s="235"/>
      <c r="H1028" s="237" t="s">
        <v>21</v>
      </c>
      <c r="I1028" s="239"/>
      <c r="J1028" s="235"/>
      <c r="K1028" s="235"/>
      <c r="L1028" s="240"/>
      <c r="M1028" s="241"/>
      <c r="N1028" s="242"/>
      <c r="O1028" s="242"/>
      <c r="P1028" s="242"/>
      <c r="Q1028" s="242"/>
      <c r="R1028" s="242"/>
      <c r="S1028" s="242"/>
      <c r="T1028" s="243"/>
      <c r="AT1028" s="244" t="s">
        <v>162</v>
      </c>
      <c r="AU1028" s="244" t="s">
        <v>85</v>
      </c>
      <c r="AV1028" s="11" t="s">
        <v>38</v>
      </c>
      <c r="AW1028" s="11" t="s">
        <v>36</v>
      </c>
      <c r="AX1028" s="11" t="s">
        <v>76</v>
      </c>
      <c r="AY1028" s="244" t="s">
        <v>154</v>
      </c>
    </row>
    <row r="1029" s="11" customFormat="1">
      <c r="B1029" s="234"/>
      <c r="C1029" s="235"/>
      <c r="D1029" s="236" t="s">
        <v>162</v>
      </c>
      <c r="E1029" s="237" t="s">
        <v>21</v>
      </c>
      <c r="F1029" s="238" t="s">
        <v>1006</v>
      </c>
      <c r="G1029" s="235"/>
      <c r="H1029" s="237" t="s">
        <v>21</v>
      </c>
      <c r="I1029" s="239"/>
      <c r="J1029" s="235"/>
      <c r="K1029" s="235"/>
      <c r="L1029" s="240"/>
      <c r="M1029" s="241"/>
      <c r="N1029" s="242"/>
      <c r="O1029" s="242"/>
      <c r="P1029" s="242"/>
      <c r="Q1029" s="242"/>
      <c r="R1029" s="242"/>
      <c r="S1029" s="242"/>
      <c r="T1029" s="243"/>
      <c r="AT1029" s="244" t="s">
        <v>162</v>
      </c>
      <c r="AU1029" s="244" t="s">
        <v>85</v>
      </c>
      <c r="AV1029" s="11" t="s">
        <v>38</v>
      </c>
      <c r="AW1029" s="11" t="s">
        <v>36</v>
      </c>
      <c r="AX1029" s="11" t="s">
        <v>76</v>
      </c>
      <c r="AY1029" s="244" t="s">
        <v>154</v>
      </c>
    </row>
    <row r="1030" s="12" customFormat="1">
      <c r="B1030" s="245"/>
      <c r="C1030" s="246"/>
      <c r="D1030" s="236" t="s">
        <v>162</v>
      </c>
      <c r="E1030" s="247" t="s">
        <v>21</v>
      </c>
      <c r="F1030" s="248" t="s">
        <v>1007</v>
      </c>
      <c r="G1030" s="246"/>
      <c r="H1030" s="249">
        <v>0.34200000000000003</v>
      </c>
      <c r="I1030" s="250"/>
      <c r="J1030" s="246"/>
      <c r="K1030" s="246"/>
      <c r="L1030" s="251"/>
      <c r="M1030" s="252"/>
      <c r="N1030" s="253"/>
      <c r="O1030" s="253"/>
      <c r="P1030" s="253"/>
      <c r="Q1030" s="253"/>
      <c r="R1030" s="253"/>
      <c r="S1030" s="253"/>
      <c r="T1030" s="254"/>
      <c r="AT1030" s="255" t="s">
        <v>162</v>
      </c>
      <c r="AU1030" s="255" t="s">
        <v>85</v>
      </c>
      <c r="AV1030" s="12" t="s">
        <v>85</v>
      </c>
      <c r="AW1030" s="12" t="s">
        <v>36</v>
      </c>
      <c r="AX1030" s="12" t="s">
        <v>76</v>
      </c>
      <c r="AY1030" s="255" t="s">
        <v>154</v>
      </c>
    </row>
    <row r="1031" s="12" customFormat="1">
      <c r="B1031" s="245"/>
      <c r="C1031" s="246"/>
      <c r="D1031" s="236" t="s">
        <v>162</v>
      </c>
      <c r="E1031" s="247" t="s">
        <v>21</v>
      </c>
      <c r="F1031" s="248" t="s">
        <v>1008</v>
      </c>
      <c r="G1031" s="246"/>
      <c r="H1031" s="249">
        <v>4.1319999999999997</v>
      </c>
      <c r="I1031" s="250"/>
      <c r="J1031" s="246"/>
      <c r="K1031" s="246"/>
      <c r="L1031" s="251"/>
      <c r="M1031" s="252"/>
      <c r="N1031" s="253"/>
      <c r="O1031" s="253"/>
      <c r="P1031" s="253"/>
      <c r="Q1031" s="253"/>
      <c r="R1031" s="253"/>
      <c r="S1031" s="253"/>
      <c r="T1031" s="254"/>
      <c r="AT1031" s="255" t="s">
        <v>162</v>
      </c>
      <c r="AU1031" s="255" t="s">
        <v>85</v>
      </c>
      <c r="AV1031" s="12" t="s">
        <v>85</v>
      </c>
      <c r="AW1031" s="12" t="s">
        <v>36</v>
      </c>
      <c r="AX1031" s="12" t="s">
        <v>76</v>
      </c>
      <c r="AY1031" s="255" t="s">
        <v>154</v>
      </c>
    </row>
    <row r="1032" s="12" customFormat="1">
      <c r="B1032" s="245"/>
      <c r="C1032" s="246"/>
      <c r="D1032" s="236" t="s">
        <v>162</v>
      </c>
      <c r="E1032" s="247" t="s">
        <v>21</v>
      </c>
      <c r="F1032" s="248" t="s">
        <v>1009</v>
      </c>
      <c r="G1032" s="246"/>
      <c r="H1032" s="249">
        <v>0.36299999999999999</v>
      </c>
      <c r="I1032" s="250"/>
      <c r="J1032" s="246"/>
      <c r="K1032" s="246"/>
      <c r="L1032" s="251"/>
      <c r="M1032" s="252"/>
      <c r="N1032" s="253"/>
      <c r="O1032" s="253"/>
      <c r="P1032" s="253"/>
      <c r="Q1032" s="253"/>
      <c r="R1032" s="253"/>
      <c r="S1032" s="253"/>
      <c r="T1032" s="254"/>
      <c r="AT1032" s="255" t="s">
        <v>162</v>
      </c>
      <c r="AU1032" s="255" t="s">
        <v>85</v>
      </c>
      <c r="AV1032" s="12" t="s">
        <v>85</v>
      </c>
      <c r="AW1032" s="12" t="s">
        <v>36</v>
      </c>
      <c r="AX1032" s="12" t="s">
        <v>76</v>
      </c>
      <c r="AY1032" s="255" t="s">
        <v>154</v>
      </c>
    </row>
    <row r="1033" s="12" customFormat="1">
      <c r="B1033" s="245"/>
      <c r="C1033" s="246"/>
      <c r="D1033" s="236" t="s">
        <v>162</v>
      </c>
      <c r="E1033" s="247" t="s">
        <v>21</v>
      </c>
      <c r="F1033" s="248" t="s">
        <v>1010</v>
      </c>
      <c r="G1033" s="246"/>
      <c r="H1033" s="249">
        <v>1.4410000000000001</v>
      </c>
      <c r="I1033" s="250"/>
      <c r="J1033" s="246"/>
      <c r="K1033" s="246"/>
      <c r="L1033" s="251"/>
      <c r="M1033" s="252"/>
      <c r="N1033" s="253"/>
      <c r="O1033" s="253"/>
      <c r="P1033" s="253"/>
      <c r="Q1033" s="253"/>
      <c r="R1033" s="253"/>
      <c r="S1033" s="253"/>
      <c r="T1033" s="254"/>
      <c r="AT1033" s="255" t="s">
        <v>162</v>
      </c>
      <c r="AU1033" s="255" t="s">
        <v>85</v>
      </c>
      <c r="AV1033" s="12" t="s">
        <v>85</v>
      </c>
      <c r="AW1033" s="12" t="s">
        <v>36</v>
      </c>
      <c r="AX1033" s="12" t="s">
        <v>76</v>
      </c>
      <c r="AY1033" s="255" t="s">
        <v>154</v>
      </c>
    </row>
    <row r="1034" s="14" customFormat="1">
      <c r="B1034" s="267"/>
      <c r="C1034" s="268"/>
      <c r="D1034" s="236" t="s">
        <v>162</v>
      </c>
      <c r="E1034" s="269" t="s">
        <v>21</v>
      </c>
      <c r="F1034" s="270" t="s">
        <v>995</v>
      </c>
      <c r="G1034" s="268"/>
      <c r="H1034" s="271">
        <v>6.2779999999999996</v>
      </c>
      <c r="I1034" s="272"/>
      <c r="J1034" s="268"/>
      <c r="K1034" s="268"/>
      <c r="L1034" s="273"/>
      <c r="M1034" s="274"/>
      <c r="N1034" s="275"/>
      <c r="O1034" s="275"/>
      <c r="P1034" s="275"/>
      <c r="Q1034" s="275"/>
      <c r="R1034" s="275"/>
      <c r="S1034" s="275"/>
      <c r="T1034" s="276"/>
      <c r="AT1034" s="277" t="s">
        <v>162</v>
      </c>
      <c r="AU1034" s="277" t="s">
        <v>85</v>
      </c>
      <c r="AV1034" s="14" t="s">
        <v>170</v>
      </c>
      <c r="AW1034" s="14" t="s">
        <v>36</v>
      </c>
      <c r="AX1034" s="14" t="s">
        <v>76</v>
      </c>
      <c r="AY1034" s="277" t="s">
        <v>154</v>
      </c>
    </row>
    <row r="1035" s="11" customFormat="1">
      <c r="B1035" s="234"/>
      <c r="C1035" s="235"/>
      <c r="D1035" s="236" t="s">
        <v>162</v>
      </c>
      <c r="E1035" s="237" t="s">
        <v>21</v>
      </c>
      <c r="F1035" s="238" t="s">
        <v>197</v>
      </c>
      <c r="G1035" s="235"/>
      <c r="H1035" s="237" t="s">
        <v>21</v>
      </c>
      <c r="I1035" s="239"/>
      <c r="J1035" s="235"/>
      <c r="K1035" s="235"/>
      <c r="L1035" s="240"/>
      <c r="M1035" s="241"/>
      <c r="N1035" s="242"/>
      <c r="O1035" s="242"/>
      <c r="P1035" s="242"/>
      <c r="Q1035" s="242"/>
      <c r="R1035" s="242"/>
      <c r="S1035" s="242"/>
      <c r="T1035" s="243"/>
      <c r="AT1035" s="244" t="s">
        <v>162</v>
      </c>
      <c r="AU1035" s="244" t="s">
        <v>85</v>
      </c>
      <c r="AV1035" s="11" t="s">
        <v>38</v>
      </c>
      <c r="AW1035" s="11" t="s">
        <v>36</v>
      </c>
      <c r="AX1035" s="11" t="s">
        <v>76</v>
      </c>
      <c r="AY1035" s="244" t="s">
        <v>154</v>
      </c>
    </row>
    <row r="1036" s="11" customFormat="1">
      <c r="B1036" s="234"/>
      <c r="C1036" s="235"/>
      <c r="D1036" s="236" t="s">
        <v>162</v>
      </c>
      <c r="E1036" s="237" t="s">
        <v>21</v>
      </c>
      <c r="F1036" s="238" t="s">
        <v>996</v>
      </c>
      <c r="G1036" s="235"/>
      <c r="H1036" s="237" t="s">
        <v>21</v>
      </c>
      <c r="I1036" s="239"/>
      <c r="J1036" s="235"/>
      <c r="K1036" s="235"/>
      <c r="L1036" s="240"/>
      <c r="M1036" s="241"/>
      <c r="N1036" s="242"/>
      <c r="O1036" s="242"/>
      <c r="P1036" s="242"/>
      <c r="Q1036" s="242"/>
      <c r="R1036" s="242"/>
      <c r="S1036" s="242"/>
      <c r="T1036" s="243"/>
      <c r="AT1036" s="244" t="s">
        <v>162</v>
      </c>
      <c r="AU1036" s="244" t="s">
        <v>85</v>
      </c>
      <c r="AV1036" s="11" t="s">
        <v>38</v>
      </c>
      <c r="AW1036" s="11" t="s">
        <v>36</v>
      </c>
      <c r="AX1036" s="11" t="s">
        <v>76</v>
      </c>
      <c r="AY1036" s="244" t="s">
        <v>154</v>
      </c>
    </row>
    <row r="1037" s="12" customFormat="1">
      <c r="B1037" s="245"/>
      <c r="C1037" s="246"/>
      <c r="D1037" s="236" t="s">
        <v>162</v>
      </c>
      <c r="E1037" s="247" t="s">
        <v>21</v>
      </c>
      <c r="F1037" s="248" t="s">
        <v>587</v>
      </c>
      <c r="G1037" s="246"/>
      <c r="H1037" s="249">
        <v>4.508</v>
      </c>
      <c r="I1037" s="250"/>
      <c r="J1037" s="246"/>
      <c r="K1037" s="246"/>
      <c r="L1037" s="251"/>
      <c r="M1037" s="252"/>
      <c r="N1037" s="253"/>
      <c r="O1037" s="253"/>
      <c r="P1037" s="253"/>
      <c r="Q1037" s="253"/>
      <c r="R1037" s="253"/>
      <c r="S1037" s="253"/>
      <c r="T1037" s="254"/>
      <c r="AT1037" s="255" t="s">
        <v>162</v>
      </c>
      <c r="AU1037" s="255" t="s">
        <v>85</v>
      </c>
      <c r="AV1037" s="12" t="s">
        <v>85</v>
      </c>
      <c r="AW1037" s="12" t="s">
        <v>36</v>
      </c>
      <c r="AX1037" s="12" t="s">
        <v>76</v>
      </c>
      <c r="AY1037" s="255" t="s">
        <v>154</v>
      </c>
    </row>
    <row r="1038" s="14" customFormat="1">
      <c r="B1038" s="267"/>
      <c r="C1038" s="268"/>
      <c r="D1038" s="236" t="s">
        <v>162</v>
      </c>
      <c r="E1038" s="269" t="s">
        <v>21</v>
      </c>
      <c r="F1038" s="270" t="s">
        <v>997</v>
      </c>
      <c r="G1038" s="268"/>
      <c r="H1038" s="271">
        <v>4.508</v>
      </c>
      <c r="I1038" s="272"/>
      <c r="J1038" s="268"/>
      <c r="K1038" s="268"/>
      <c r="L1038" s="273"/>
      <c r="M1038" s="274"/>
      <c r="N1038" s="275"/>
      <c r="O1038" s="275"/>
      <c r="P1038" s="275"/>
      <c r="Q1038" s="275"/>
      <c r="R1038" s="275"/>
      <c r="S1038" s="275"/>
      <c r="T1038" s="276"/>
      <c r="AT1038" s="277" t="s">
        <v>162</v>
      </c>
      <c r="AU1038" s="277" t="s">
        <v>85</v>
      </c>
      <c r="AV1038" s="14" t="s">
        <v>170</v>
      </c>
      <c r="AW1038" s="14" t="s">
        <v>36</v>
      </c>
      <c r="AX1038" s="14" t="s">
        <v>76</v>
      </c>
      <c r="AY1038" s="277" t="s">
        <v>154</v>
      </c>
    </row>
    <row r="1039" s="13" customFormat="1">
      <c r="B1039" s="256"/>
      <c r="C1039" s="257"/>
      <c r="D1039" s="236" t="s">
        <v>162</v>
      </c>
      <c r="E1039" s="258" t="s">
        <v>21</v>
      </c>
      <c r="F1039" s="259" t="s">
        <v>166</v>
      </c>
      <c r="G1039" s="257"/>
      <c r="H1039" s="260">
        <v>10.786</v>
      </c>
      <c r="I1039" s="261"/>
      <c r="J1039" s="257"/>
      <c r="K1039" s="257"/>
      <c r="L1039" s="262"/>
      <c r="M1039" s="263"/>
      <c r="N1039" s="264"/>
      <c r="O1039" s="264"/>
      <c r="P1039" s="264"/>
      <c r="Q1039" s="264"/>
      <c r="R1039" s="264"/>
      <c r="S1039" s="264"/>
      <c r="T1039" s="265"/>
      <c r="AT1039" s="266" t="s">
        <v>162</v>
      </c>
      <c r="AU1039" s="266" t="s">
        <v>85</v>
      </c>
      <c r="AV1039" s="13" t="s">
        <v>160</v>
      </c>
      <c r="AW1039" s="13" t="s">
        <v>36</v>
      </c>
      <c r="AX1039" s="13" t="s">
        <v>38</v>
      </c>
      <c r="AY1039" s="266" t="s">
        <v>154</v>
      </c>
    </row>
    <row r="1040" s="1" customFormat="1" ht="16.5" customHeight="1">
      <c r="B1040" s="47"/>
      <c r="C1040" s="222" t="s">
        <v>1011</v>
      </c>
      <c r="D1040" s="222" t="s">
        <v>156</v>
      </c>
      <c r="E1040" s="223" t="s">
        <v>1012</v>
      </c>
      <c r="F1040" s="224" t="s">
        <v>1013</v>
      </c>
      <c r="G1040" s="225" t="s">
        <v>159</v>
      </c>
      <c r="H1040" s="226">
        <v>41.854999999999997</v>
      </c>
      <c r="I1040" s="227"/>
      <c r="J1040" s="228">
        <f>ROUND(I1040*H1040,2)</f>
        <v>0</v>
      </c>
      <c r="K1040" s="224" t="s">
        <v>21</v>
      </c>
      <c r="L1040" s="73"/>
      <c r="M1040" s="229" t="s">
        <v>21</v>
      </c>
      <c r="N1040" s="230" t="s">
        <v>47</v>
      </c>
      <c r="O1040" s="48"/>
      <c r="P1040" s="231">
        <f>O1040*H1040</f>
        <v>0</v>
      </c>
      <c r="Q1040" s="231">
        <v>0.01162</v>
      </c>
      <c r="R1040" s="231">
        <f>Q1040*H1040</f>
        <v>0.48635509999999998</v>
      </c>
      <c r="S1040" s="231">
        <v>0</v>
      </c>
      <c r="T1040" s="232">
        <f>S1040*H1040</f>
        <v>0</v>
      </c>
      <c r="AR1040" s="24" t="s">
        <v>160</v>
      </c>
      <c r="AT1040" s="24" t="s">
        <v>156</v>
      </c>
      <c r="AU1040" s="24" t="s">
        <v>85</v>
      </c>
      <c r="AY1040" s="24" t="s">
        <v>154</v>
      </c>
      <c r="BE1040" s="233">
        <f>IF(N1040="základní",J1040,0)</f>
        <v>0</v>
      </c>
      <c r="BF1040" s="233">
        <f>IF(N1040="snížená",J1040,0)</f>
        <v>0</v>
      </c>
      <c r="BG1040" s="233">
        <f>IF(N1040="zákl. přenesená",J1040,0)</f>
        <v>0</v>
      </c>
      <c r="BH1040" s="233">
        <f>IF(N1040="sníž. přenesená",J1040,0)</f>
        <v>0</v>
      </c>
      <c r="BI1040" s="233">
        <f>IF(N1040="nulová",J1040,0)</f>
        <v>0</v>
      </c>
      <c r="BJ1040" s="24" t="s">
        <v>38</v>
      </c>
      <c r="BK1040" s="233">
        <f>ROUND(I1040*H1040,2)</f>
        <v>0</v>
      </c>
      <c r="BL1040" s="24" t="s">
        <v>160</v>
      </c>
      <c r="BM1040" s="24" t="s">
        <v>1014</v>
      </c>
    </row>
    <row r="1041" s="11" customFormat="1">
      <c r="B1041" s="234"/>
      <c r="C1041" s="235"/>
      <c r="D1041" s="236" t="s">
        <v>162</v>
      </c>
      <c r="E1041" s="237" t="s">
        <v>21</v>
      </c>
      <c r="F1041" s="238" t="s">
        <v>395</v>
      </c>
      <c r="G1041" s="235"/>
      <c r="H1041" s="237" t="s">
        <v>21</v>
      </c>
      <c r="I1041" s="239"/>
      <c r="J1041" s="235"/>
      <c r="K1041" s="235"/>
      <c r="L1041" s="240"/>
      <c r="M1041" s="241"/>
      <c r="N1041" s="242"/>
      <c r="O1041" s="242"/>
      <c r="P1041" s="242"/>
      <c r="Q1041" s="242"/>
      <c r="R1041" s="242"/>
      <c r="S1041" s="242"/>
      <c r="T1041" s="243"/>
      <c r="AT1041" s="244" t="s">
        <v>162</v>
      </c>
      <c r="AU1041" s="244" t="s">
        <v>85</v>
      </c>
      <c r="AV1041" s="11" t="s">
        <v>38</v>
      </c>
      <c r="AW1041" s="11" t="s">
        <v>36</v>
      </c>
      <c r="AX1041" s="11" t="s">
        <v>76</v>
      </c>
      <c r="AY1041" s="244" t="s">
        <v>154</v>
      </c>
    </row>
    <row r="1042" s="11" customFormat="1">
      <c r="B1042" s="234"/>
      <c r="C1042" s="235"/>
      <c r="D1042" s="236" t="s">
        <v>162</v>
      </c>
      <c r="E1042" s="237" t="s">
        <v>21</v>
      </c>
      <c r="F1042" s="238" t="s">
        <v>990</v>
      </c>
      <c r="G1042" s="235"/>
      <c r="H1042" s="237" t="s">
        <v>21</v>
      </c>
      <c r="I1042" s="239"/>
      <c r="J1042" s="235"/>
      <c r="K1042" s="235"/>
      <c r="L1042" s="240"/>
      <c r="M1042" s="241"/>
      <c r="N1042" s="242"/>
      <c r="O1042" s="242"/>
      <c r="P1042" s="242"/>
      <c r="Q1042" s="242"/>
      <c r="R1042" s="242"/>
      <c r="S1042" s="242"/>
      <c r="T1042" s="243"/>
      <c r="AT1042" s="244" t="s">
        <v>162</v>
      </c>
      <c r="AU1042" s="244" t="s">
        <v>85</v>
      </c>
      <c r="AV1042" s="11" t="s">
        <v>38</v>
      </c>
      <c r="AW1042" s="11" t="s">
        <v>36</v>
      </c>
      <c r="AX1042" s="11" t="s">
        <v>76</v>
      </c>
      <c r="AY1042" s="244" t="s">
        <v>154</v>
      </c>
    </row>
    <row r="1043" s="12" customFormat="1">
      <c r="B1043" s="245"/>
      <c r="C1043" s="246"/>
      <c r="D1043" s="236" t="s">
        <v>162</v>
      </c>
      <c r="E1043" s="247" t="s">
        <v>21</v>
      </c>
      <c r="F1043" s="248" t="s">
        <v>991</v>
      </c>
      <c r="G1043" s="246"/>
      <c r="H1043" s="249">
        <v>2.2829999999999999</v>
      </c>
      <c r="I1043" s="250"/>
      <c r="J1043" s="246"/>
      <c r="K1043" s="246"/>
      <c r="L1043" s="251"/>
      <c r="M1043" s="252"/>
      <c r="N1043" s="253"/>
      <c r="O1043" s="253"/>
      <c r="P1043" s="253"/>
      <c r="Q1043" s="253"/>
      <c r="R1043" s="253"/>
      <c r="S1043" s="253"/>
      <c r="T1043" s="254"/>
      <c r="AT1043" s="255" t="s">
        <v>162</v>
      </c>
      <c r="AU1043" s="255" t="s">
        <v>85</v>
      </c>
      <c r="AV1043" s="12" t="s">
        <v>85</v>
      </c>
      <c r="AW1043" s="12" t="s">
        <v>36</v>
      </c>
      <c r="AX1043" s="12" t="s">
        <v>76</v>
      </c>
      <c r="AY1043" s="255" t="s">
        <v>154</v>
      </c>
    </row>
    <row r="1044" s="12" customFormat="1">
      <c r="B1044" s="245"/>
      <c r="C1044" s="246"/>
      <c r="D1044" s="236" t="s">
        <v>162</v>
      </c>
      <c r="E1044" s="247" t="s">
        <v>21</v>
      </c>
      <c r="F1044" s="248" t="s">
        <v>992</v>
      </c>
      <c r="G1044" s="246"/>
      <c r="H1044" s="249">
        <v>27.545999999999999</v>
      </c>
      <c r="I1044" s="250"/>
      <c r="J1044" s="246"/>
      <c r="K1044" s="246"/>
      <c r="L1044" s="251"/>
      <c r="M1044" s="252"/>
      <c r="N1044" s="253"/>
      <c r="O1044" s="253"/>
      <c r="P1044" s="253"/>
      <c r="Q1044" s="253"/>
      <c r="R1044" s="253"/>
      <c r="S1044" s="253"/>
      <c r="T1044" s="254"/>
      <c r="AT1044" s="255" t="s">
        <v>162</v>
      </c>
      <c r="AU1044" s="255" t="s">
        <v>85</v>
      </c>
      <c r="AV1044" s="12" t="s">
        <v>85</v>
      </c>
      <c r="AW1044" s="12" t="s">
        <v>36</v>
      </c>
      <c r="AX1044" s="12" t="s">
        <v>76</v>
      </c>
      <c r="AY1044" s="255" t="s">
        <v>154</v>
      </c>
    </row>
    <row r="1045" s="12" customFormat="1">
      <c r="B1045" s="245"/>
      <c r="C1045" s="246"/>
      <c r="D1045" s="236" t="s">
        <v>162</v>
      </c>
      <c r="E1045" s="247" t="s">
        <v>21</v>
      </c>
      <c r="F1045" s="248" t="s">
        <v>993</v>
      </c>
      <c r="G1045" s="246"/>
      <c r="H1045" s="249">
        <v>2.4220000000000002</v>
      </c>
      <c r="I1045" s="250"/>
      <c r="J1045" s="246"/>
      <c r="K1045" s="246"/>
      <c r="L1045" s="251"/>
      <c r="M1045" s="252"/>
      <c r="N1045" s="253"/>
      <c r="O1045" s="253"/>
      <c r="P1045" s="253"/>
      <c r="Q1045" s="253"/>
      <c r="R1045" s="253"/>
      <c r="S1045" s="253"/>
      <c r="T1045" s="254"/>
      <c r="AT1045" s="255" t="s">
        <v>162</v>
      </c>
      <c r="AU1045" s="255" t="s">
        <v>85</v>
      </c>
      <c r="AV1045" s="12" t="s">
        <v>85</v>
      </c>
      <c r="AW1045" s="12" t="s">
        <v>36</v>
      </c>
      <c r="AX1045" s="12" t="s">
        <v>76</v>
      </c>
      <c r="AY1045" s="255" t="s">
        <v>154</v>
      </c>
    </row>
    <row r="1046" s="12" customFormat="1">
      <c r="B1046" s="245"/>
      <c r="C1046" s="246"/>
      <c r="D1046" s="236" t="s">
        <v>162</v>
      </c>
      <c r="E1046" s="247" t="s">
        <v>21</v>
      </c>
      <c r="F1046" s="248" t="s">
        <v>994</v>
      </c>
      <c r="G1046" s="246"/>
      <c r="H1046" s="249">
        <v>9.6039999999999992</v>
      </c>
      <c r="I1046" s="250"/>
      <c r="J1046" s="246"/>
      <c r="K1046" s="246"/>
      <c r="L1046" s="251"/>
      <c r="M1046" s="252"/>
      <c r="N1046" s="253"/>
      <c r="O1046" s="253"/>
      <c r="P1046" s="253"/>
      <c r="Q1046" s="253"/>
      <c r="R1046" s="253"/>
      <c r="S1046" s="253"/>
      <c r="T1046" s="254"/>
      <c r="AT1046" s="255" t="s">
        <v>162</v>
      </c>
      <c r="AU1046" s="255" t="s">
        <v>85</v>
      </c>
      <c r="AV1046" s="12" t="s">
        <v>85</v>
      </c>
      <c r="AW1046" s="12" t="s">
        <v>36</v>
      </c>
      <c r="AX1046" s="12" t="s">
        <v>76</v>
      </c>
      <c r="AY1046" s="255" t="s">
        <v>154</v>
      </c>
    </row>
    <row r="1047" s="13" customFormat="1">
      <c r="B1047" s="256"/>
      <c r="C1047" s="257"/>
      <c r="D1047" s="236" t="s">
        <v>162</v>
      </c>
      <c r="E1047" s="258" t="s">
        <v>21</v>
      </c>
      <c r="F1047" s="259" t="s">
        <v>166</v>
      </c>
      <c r="G1047" s="257"/>
      <c r="H1047" s="260">
        <v>41.854999999999997</v>
      </c>
      <c r="I1047" s="261"/>
      <c r="J1047" s="257"/>
      <c r="K1047" s="257"/>
      <c r="L1047" s="262"/>
      <c r="M1047" s="263"/>
      <c r="N1047" s="264"/>
      <c r="O1047" s="264"/>
      <c r="P1047" s="264"/>
      <c r="Q1047" s="264"/>
      <c r="R1047" s="264"/>
      <c r="S1047" s="264"/>
      <c r="T1047" s="265"/>
      <c r="AT1047" s="266" t="s">
        <v>162</v>
      </c>
      <c r="AU1047" s="266" t="s">
        <v>85</v>
      </c>
      <c r="AV1047" s="13" t="s">
        <v>160</v>
      </c>
      <c r="AW1047" s="13" t="s">
        <v>36</v>
      </c>
      <c r="AX1047" s="13" t="s">
        <v>38</v>
      </c>
      <c r="AY1047" s="266" t="s">
        <v>154</v>
      </c>
    </row>
    <row r="1048" s="1" customFormat="1" ht="16.5" customHeight="1">
      <c r="B1048" s="47"/>
      <c r="C1048" s="222" t="s">
        <v>1015</v>
      </c>
      <c r="D1048" s="222" t="s">
        <v>156</v>
      </c>
      <c r="E1048" s="223" t="s">
        <v>1016</v>
      </c>
      <c r="F1048" s="224" t="s">
        <v>1017</v>
      </c>
      <c r="G1048" s="225" t="s">
        <v>159</v>
      </c>
      <c r="H1048" s="226">
        <v>14.308999999999999</v>
      </c>
      <c r="I1048" s="227"/>
      <c r="J1048" s="228">
        <f>ROUND(I1048*H1048,2)</f>
        <v>0</v>
      </c>
      <c r="K1048" s="224" t="s">
        <v>21</v>
      </c>
      <c r="L1048" s="73"/>
      <c r="M1048" s="229" t="s">
        <v>21</v>
      </c>
      <c r="N1048" s="230" t="s">
        <v>47</v>
      </c>
      <c r="O1048" s="48"/>
      <c r="P1048" s="231">
        <f>O1048*H1048</f>
        <v>0</v>
      </c>
      <c r="Q1048" s="231">
        <v>0</v>
      </c>
      <c r="R1048" s="231">
        <f>Q1048*H1048</f>
        <v>0</v>
      </c>
      <c r="S1048" s="231">
        <v>0</v>
      </c>
      <c r="T1048" s="232">
        <f>S1048*H1048</f>
        <v>0</v>
      </c>
      <c r="AR1048" s="24" t="s">
        <v>160</v>
      </c>
      <c r="AT1048" s="24" t="s">
        <v>156</v>
      </c>
      <c r="AU1048" s="24" t="s">
        <v>85</v>
      </c>
      <c r="AY1048" s="24" t="s">
        <v>154</v>
      </c>
      <c r="BE1048" s="233">
        <f>IF(N1048="základní",J1048,0)</f>
        <v>0</v>
      </c>
      <c r="BF1048" s="233">
        <f>IF(N1048="snížená",J1048,0)</f>
        <v>0</v>
      </c>
      <c r="BG1048" s="233">
        <f>IF(N1048="zákl. přenesená",J1048,0)</f>
        <v>0</v>
      </c>
      <c r="BH1048" s="233">
        <f>IF(N1048="sníž. přenesená",J1048,0)</f>
        <v>0</v>
      </c>
      <c r="BI1048" s="233">
        <f>IF(N1048="nulová",J1048,0)</f>
        <v>0</v>
      </c>
      <c r="BJ1048" s="24" t="s">
        <v>38</v>
      </c>
      <c r="BK1048" s="233">
        <f>ROUND(I1048*H1048,2)</f>
        <v>0</v>
      </c>
      <c r="BL1048" s="24" t="s">
        <v>160</v>
      </c>
      <c r="BM1048" s="24" t="s">
        <v>1018</v>
      </c>
    </row>
    <row r="1049" s="11" customFormat="1">
      <c r="B1049" s="234"/>
      <c r="C1049" s="235"/>
      <c r="D1049" s="236" t="s">
        <v>162</v>
      </c>
      <c r="E1049" s="237" t="s">
        <v>21</v>
      </c>
      <c r="F1049" s="238" t="s">
        <v>395</v>
      </c>
      <c r="G1049" s="235"/>
      <c r="H1049" s="237" t="s">
        <v>21</v>
      </c>
      <c r="I1049" s="239"/>
      <c r="J1049" s="235"/>
      <c r="K1049" s="235"/>
      <c r="L1049" s="240"/>
      <c r="M1049" s="241"/>
      <c r="N1049" s="242"/>
      <c r="O1049" s="242"/>
      <c r="P1049" s="242"/>
      <c r="Q1049" s="242"/>
      <c r="R1049" s="242"/>
      <c r="S1049" s="242"/>
      <c r="T1049" s="243"/>
      <c r="AT1049" s="244" t="s">
        <v>162</v>
      </c>
      <c r="AU1049" s="244" t="s">
        <v>85</v>
      </c>
      <c r="AV1049" s="11" t="s">
        <v>38</v>
      </c>
      <c r="AW1049" s="11" t="s">
        <v>36</v>
      </c>
      <c r="AX1049" s="11" t="s">
        <v>76</v>
      </c>
      <c r="AY1049" s="244" t="s">
        <v>154</v>
      </c>
    </row>
    <row r="1050" s="11" customFormat="1">
      <c r="B1050" s="234"/>
      <c r="C1050" s="235"/>
      <c r="D1050" s="236" t="s">
        <v>162</v>
      </c>
      <c r="E1050" s="237" t="s">
        <v>21</v>
      </c>
      <c r="F1050" s="238" t="s">
        <v>990</v>
      </c>
      <c r="G1050" s="235"/>
      <c r="H1050" s="237" t="s">
        <v>21</v>
      </c>
      <c r="I1050" s="239"/>
      <c r="J1050" s="235"/>
      <c r="K1050" s="235"/>
      <c r="L1050" s="240"/>
      <c r="M1050" s="241"/>
      <c r="N1050" s="242"/>
      <c r="O1050" s="242"/>
      <c r="P1050" s="242"/>
      <c r="Q1050" s="242"/>
      <c r="R1050" s="242"/>
      <c r="S1050" s="242"/>
      <c r="T1050" s="243"/>
      <c r="AT1050" s="244" t="s">
        <v>162</v>
      </c>
      <c r="AU1050" s="244" t="s">
        <v>85</v>
      </c>
      <c r="AV1050" s="11" t="s">
        <v>38</v>
      </c>
      <c r="AW1050" s="11" t="s">
        <v>36</v>
      </c>
      <c r="AX1050" s="11" t="s">
        <v>76</v>
      </c>
      <c r="AY1050" s="244" t="s">
        <v>154</v>
      </c>
    </row>
    <row r="1051" s="12" customFormat="1">
      <c r="B1051" s="245"/>
      <c r="C1051" s="246"/>
      <c r="D1051" s="236" t="s">
        <v>162</v>
      </c>
      <c r="E1051" s="247" t="s">
        <v>21</v>
      </c>
      <c r="F1051" s="248" t="s">
        <v>991</v>
      </c>
      <c r="G1051" s="246"/>
      <c r="H1051" s="249">
        <v>2.2829999999999999</v>
      </c>
      <c r="I1051" s="250"/>
      <c r="J1051" s="246"/>
      <c r="K1051" s="246"/>
      <c r="L1051" s="251"/>
      <c r="M1051" s="252"/>
      <c r="N1051" s="253"/>
      <c r="O1051" s="253"/>
      <c r="P1051" s="253"/>
      <c r="Q1051" s="253"/>
      <c r="R1051" s="253"/>
      <c r="S1051" s="253"/>
      <c r="T1051" s="254"/>
      <c r="AT1051" s="255" t="s">
        <v>162</v>
      </c>
      <c r="AU1051" s="255" t="s">
        <v>85</v>
      </c>
      <c r="AV1051" s="12" t="s">
        <v>85</v>
      </c>
      <c r="AW1051" s="12" t="s">
        <v>36</v>
      </c>
      <c r="AX1051" s="12" t="s">
        <v>76</v>
      </c>
      <c r="AY1051" s="255" t="s">
        <v>154</v>
      </c>
    </row>
    <row r="1052" s="12" customFormat="1">
      <c r="B1052" s="245"/>
      <c r="C1052" s="246"/>
      <c r="D1052" s="236" t="s">
        <v>162</v>
      </c>
      <c r="E1052" s="247" t="s">
        <v>21</v>
      </c>
      <c r="F1052" s="248" t="s">
        <v>993</v>
      </c>
      <c r="G1052" s="246"/>
      <c r="H1052" s="249">
        <v>2.4220000000000002</v>
      </c>
      <c r="I1052" s="250"/>
      <c r="J1052" s="246"/>
      <c r="K1052" s="246"/>
      <c r="L1052" s="251"/>
      <c r="M1052" s="252"/>
      <c r="N1052" s="253"/>
      <c r="O1052" s="253"/>
      <c r="P1052" s="253"/>
      <c r="Q1052" s="253"/>
      <c r="R1052" s="253"/>
      <c r="S1052" s="253"/>
      <c r="T1052" s="254"/>
      <c r="AT1052" s="255" t="s">
        <v>162</v>
      </c>
      <c r="AU1052" s="255" t="s">
        <v>85</v>
      </c>
      <c r="AV1052" s="12" t="s">
        <v>85</v>
      </c>
      <c r="AW1052" s="12" t="s">
        <v>36</v>
      </c>
      <c r="AX1052" s="12" t="s">
        <v>76</v>
      </c>
      <c r="AY1052" s="255" t="s">
        <v>154</v>
      </c>
    </row>
    <row r="1053" s="12" customFormat="1">
      <c r="B1053" s="245"/>
      <c r="C1053" s="246"/>
      <c r="D1053" s="236" t="s">
        <v>162</v>
      </c>
      <c r="E1053" s="247" t="s">
        <v>21</v>
      </c>
      <c r="F1053" s="248" t="s">
        <v>994</v>
      </c>
      <c r="G1053" s="246"/>
      <c r="H1053" s="249">
        <v>9.6039999999999992</v>
      </c>
      <c r="I1053" s="250"/>
      <c r="J1053" s="246"/>
      <c r="K1053" s="246"/>
      <c r="L1053" s="251"/>
      <c r="M1053" s="252"/>
      <c r="N1053" s="253"/>
      <c r="O1053" s="253"/>
      <c r="P1053" s="253"/>
      <c r="Q1053" s="253"/>
      <c r="R1053" s="253"/>
      <c r="S1053" s="253"/>
      <c r="T1053" s="254"/>
      <c r="AT1053" s="255" t="s">
        <v>162</v>
      </c>
      <c r="AU1053" s="255" t="s">
        <v>85</v>
      </c>
      <c r="AV1053" s="12" t="s">
        <v>85</v>
      </c>
      <c r="AW1053" s="12" t="s">
        <v>36</v>
      </c>
      <c r="AX1053" s="12" t="s">
        <v>76</v>
      </c>
      <c r="AY1053" s="255" t="s">
        <v>154</v>
      </c>
    </row>
    <row r="1054" s="13" customFormat="1">
      <c r="B1054" s="256"/>
      <c r="C1054" s="257"/>
      <c r="D1054" s="236" t="s">
        <v>162</v>
      </c>
      <c r="E1054" s="258" t="s">
        <v>21</v>
      </c>
      <c r="F1054" s="259" t="s">
        <v>166</v>
      </c>
      <c r="G1054" s="257"/>
      <c r="H1054" s="260">
        <v>14.308999999999999</v>
      </c>
      <c r="I1054" s="261"/>
      <c r="J1054" s="257"/>
      <c r="K1054" s="257"/>
      <c r="L1054" s="262"/>
      <c r="M1054" s="263"/>
      <c r="N1054" s="264"/>
      <c r="O1054" s="264"/>
      <c r="P1054" s="264"/>
      <c r="Q1054" s="264"/>
      <c r="R1054" s="264"/>
      <c r="S1054" s="264"/>
      <c r="T1054" s="265"/>
      <c r="AT1054" s="266" t="s">
        <v>162</v>
      </c>
      <c r="AU1054" s="266" t="s">
        <v>85</v>
      </c>
      <c r="AV1054" s="13" t="s">
        <v>160</v>
      </c>
      <c r="AW1054" s="13" t="s">
        <v>36</v>
      </c>
      <c r="AX1054" s="13" t="s">
        <v>38</v>
      </c>
      <c r="AY1054" s="266" t="s">
        <v>154</v>
      </c>
    </row>
    <row r="1055" s="1" customFormat="1" ht="16.5" customHeight="1">
      <c r="B1055" s="47"/>
      <c r="C1055" s="222" t="s">
        <v>1019</v>
      </c>
      <c r="D1055" s="222" t="s">
        <v>156</v>
      </c>
      <c r="E1055" s="223" t="s">
        <v>1020</v>
      </c>
      <c r="F1055" s="224" t="s">
        <v>1021</v>
      </c>
      <c r="G1055" s="225" t="s">
        <v>159</v>
      </c>
      <c r="H1055" s="226">
        <v>41.854999999999997</v>
      </c>
      <c r="I1055" s="227"/>
      <c r="J1055" s="228">
        <f>ROUND(I1055*H1055,2)</f>
        <v>0</v>
      </c>
      <c r="K1055" s="224" t="s">
        <v>21</v>
      </c>
      <c r="L1055" s="73"/>
      <c r="M1055" s="229" t="s">
        <v>21</v>
      </c>
      <c r="N1055" s="230" t="s">
        <v>47</v>
      </c>
      <c r="O1055" s="48"/>
      <c r="P1055" s="231">
        <f>O1055*H1055</f>
        <v>0</v>
      </c>
      <c r="Q1055" s="231">
        <v>0</v>
      </c>
      <c r="R1055" s="231">
        <f>Q1055*H1055</f>
        <v>0</v>
      </c>
      <c r="S1055" s="231">
        <v>0</v>
      </c>
      <c r="T1055" s="232">
        <f>S1055*H1055</f>
        <v>0</v>
      </c>
      <c r="AR1055" s="24" t="s">
        <v>160</v>
      </c>
      <c r="AT1055" s="24" t="s">
        <v>156</v>
      </c>
      <c r="AU1055" s="24" t="s">
        <v>85</v>
      </c>
      <c r="AY1055" s="24" t="s">
        <v>154</v>
      </c>
      <c r="BE1055" s="233">
        <f>IF(N1055="základní",J1055,0)</f>
        <v>0</v>
      </c>
      <c r="BF1055" s="233">
        <f>IF(N1055="snížená",J1055,0)</f>
        <v>0</v>
      </c>
      <c r="BG1055" s="233">
        <f>IF(N1055="zákl. přenesená",J1055,0)</f>
        <v>0</v>
      </c>
      <c r="BH1055" s="233">
        <f>IF(N1055="sníž. přenesená",J1055,0)</f>
        <v>0</v>
      </c>
      <c r="BI1055" s="233">
        <f>IF(N1055="nulová",J1055,0)</f>
        <v>0</v>
      </c>
      <c r="BJ1055" s="24" t="s">
        <v>38</v>
      </c>
      <c r="BK1055" s="233">
        <f>ROUND(I1055*H1055,2)</f>
        <v>0</v>
      </c>
      <c r="BL1055" s="24" t="s">
        <v>160</v>
      </c>
      <c r="BM1055" s="24" t="s">
        <v>1022</v>
      </c>
    </row>
    <row r="1056" s="11" customFormat="1">
      <c r="B1056" s="234"/>
      <c r="C1056" s="235"/>
      <c r="D1056" s="236" t="s">
        <v>162</v>
      </c>
      <c r="E1056" s="237" t="s">
        <v>21</v>
      </c>
      <c r="F1056" s="238" t="s">
        <v>395</v>
      </c>
      <c r="G1056" s="235"/>
      <c r="H1056" s="237" t="s">
        <v>21</v>
      </c>
      <c r="I1056" s="239"/>
      <c r="J1056" s="235"/>
      <c r="K1056" s="235"/>
      <c r="L1056" s="240"/>
      <c r="M1056" s="241"/>
      <c r="N1056" s="242"/>
      <c r="O1056" s="242"/>
      <c r="P1056" s="242"/>
      <c r="Q1056" s="242"/>
      <c r="R1056" s="242"/>
      <c r="S1056" s="242"/>
      <c r="T1056" s="243"/>
      <c r="AT1056" s="244" t="s">
        <v>162</v>
      </c>
      <c r="AU1056" s="244" t="s">
        <v>85</v>
      </c>
      <c r="AV1056" s="11" t="s">
        <v>38</v>
      </c>
      <c r="AW1056" s="11" t="s">
        <v>36</v>
      </c>
      <c r="AX1056" s="11" t="s">
        <v>76</v>
      </c>
      <c r="AY1056" s="244" t="s">
        <v>154</v>
      </c>
    </row>
    <row r="1057" s="11" customFormat="1">
      <c r="B1057" s="234"/>
      <c r="C1057" s="235"/>
      <c r="D1057" s="236" t="s">
        <v>162</v>
      </c>
      <c r="E1057" s="237" t="s">
        <v>21</v>
      </c>
      <c r="F1057" s="238" t="s">
        <v>990</v>
      </c>
      <c r="G1057" s="235"/>
      <c r="H1057" s="237" t="s">
        <v>21</v>
      </c>
      <c r="I1057" s="239"/>
      <c r="J1057" s="235"/>
      <c r="K1057" s="235"/>
      <c r="L1057" s="240"/>
      <c r="M1057" s="241"/>
      <c r="N1057" s="242"/>
      <c r="O1057" s="242"/>
      <c r="P1057" s="242"/>
      <c r="Q1057" s="242"/>
      <c r="R1057" s="242"/>
      <c r="S1057" s="242"/>
      <c r="T1057" s="243"/>
      <c r="AT1057" s="244" t="s">
        <v>162</v>
      </c>
      <c r="AU1057" s="244" t="s">
        <v>85</v>
      </c>
      <c r="AV1057" s="11" t="s">
        <v>38</v>
      </c>
      <c r="AW1057" s="11" t="s">
        <v>36</v>
      </c>
      <c r="AX1057" s="11" t="s">
        <v>76</v>
      </c>
      <c r="AY1057" s="244" t="s">
        <v>154</v>
      </c>
    </row>
    <row r="1058" s="12" customFormat="1">
      <c r="B1058" s="245"/>
      <c r="C1058" s="246"/>
      <c r="D1058" s="236" t="s">
        <v>162</v>
      </c>
      <c r="E1058" s="247" t="s">
        <v>21</v>
      </c>
      <c r="F1058" s="248" t="s">
        <v>991</v>
      </c>
      <c r="G1058" s="246"/>
      <c r="H1058" s="249">
        <v>2.2829999999999999</v>
      </c>
      <c r="I1058" s="250"/>
      <c r="J1058" s="246"/>
      <c r="K1058" s="246"/>
      <c r="L1058" s="251"/>
      <c r="M1058" s="252"/>
      <c r="N1058" s="253"/>
      <c r="O1058" s="253"/>
      <c r="P1058" s="253"/>
      <c r="Q1058" s="253"/>
      <c r="R1058" s="253"/>
      <c r="S1058" s="253"/>
      <c r="T1058" s="254"/>
      <c r="AT1058" s="255" t="s">
        <v>162</v>
      </c>
      <c r="AU1058" s="255" t="s">
        <v>85</v>
      </c>
      <c r="AV1058" s="12" t="s">
        <v>85</v>
      </c>
      <c r="AW1058" s="12" t="s">
        <v>36</v>
      </c>
      <c r="AX1058" s="12" t="s">
        <v>76</v>
      </c>
      <c r="AY1058" s="255" t="s">
        <v>154</v>
      </c>
    </row>
    <row r="1059" s="12" customFormat="1">
      <c r="B1059" s="245"/>
      <c r="C1059" s="246"/>
      <c r="D1059" s="236" t="s">
        <v>162</v>
      </c>
      <c r="E1059" s="247" t="s">
        <v>21</v>
      </c>
      <c r="F1059" s="248" t="s">
        <v>992</v>
      </c>
      <c r="G1059" s="246"/>
      <c r="H1059" s="249">
        <v>27.545999999999999</v>
      </c>
      <c r="I1059" s="250"/>
      <c r="J1059" s="246"/>
      <c r="K1059" s="246"/>
      <c r="L1059" s="251"/>
      <c r="M1059" s="252"/>
      <c r="N1059" s="253"/>
      <c r="O1059" s="253"/>
      <c r="P1059" s="253"/>
      <c r="Q1059" s="253"/>
      <c r="R1059" s="253"/>
      <c r="S1059" s="253"/>
      <c r="T1059" s="254"/>
      <c r="AT1059" s="255" t="s">
        <v>162</v>
      </c>
      <c r="AU1059" s="255" t="s">
        <v>85</v>
      </c>
      <c r="AV1059" s="12" t="s">
        <v>85</v>
      </c>
      <c r="AW1059" s="12" t="s">
        <v>36</v>
      </c>
      <c r="AX1059" s="12" t="s">
        <v>76</v>
      </c>
      <c r="AY1059" s="255" t="s">
        <v>154</v>
      </c>
    </row>
    <row r="1060" s="12" customFormat="1">
      <c r="B1060" s="245"/>
      <c r="C1060" s="246"/>
      <c r="D1060" s="236" t="s">
        <v>162</v>
      </c>
      <c r="E1060" s="247" t="s">
        <v>21</v>
      </c>
      <c r="F1060" s="248" t="s">
        <v>993</v>
      </c>
      <c r="G1060" s="246"/>
      <c r="H1060" s="249">
        <v>2.4220000000000002</v>
      </c>
      <c r="I1060" s="250"/>
      <c r="J1060" s="246"/>
      <c r="K1060" s="246"/>
      <c r="L1060" s="251"/>
      <c r="M1060" s="252"/>
      <c r="N1060" s="253"/>
      <c r="O1060" s="253"/>
      <c r="P1060" s="253"/>
      <c r="Q1060" s="253"/>
      <c r="R1060" s="253"/>
      <c r="S1060" s="253"/>
      <c r="T1060" s="254"/>
      <c r="AT1060" s="255" t="s">
        <v>162</v>
      </c>
      <c r="AU1060" s="255" t="s">
        <v>85</v>
      </c>
      <c r="AV1060" s="12" t="s">
        <v>85</v>
      </c>
      <c r="AW1060" s="12" t="s">
        <v>36</v>
      </c>
      <c r="AX1060" s="12" t="s">
        <v>76</v>
      </c>
      <c r="AY1060" s="255" t="s">
        <v>154</v>
      </c>
    </row>
    <row r="1061" s="12" customFormat="1">
      <c r="B1061" s="245"/>
      <c r="C1061" s="246"/>
      <c r="D1061" s="236" t="s">
        <v>162</v>
      </c>
      <c r="E1061" s="247" t="s">
        <v>21</v>
      </c>
      <c r="F1061" s="248" t="s">
        <v>994</v>
      </c>
      <c r="G1061" s="246"/>
      <c r="H1061" s="249">
        <v>9.6039999999999992</v>
      </c>
      <c r="I1061" s="250"/>
      <c r="J1061" s="246"/>
      <c r="K1061" s="246"/>
      <c r="L1061" s="251"/>
      <c r="M1061" s="252"/>
      <c r="N1061" s="253"/>
      <c r="O1061" s="253"/>
      <c r="P1061" s="253"/>
      <c r="Q1061" s="253"/>
      <c r="R1061" s="253"/>
      <c r="S1061" s="253"/>
      <c r="T1061" s="254"/>
      <c r="AT1061" s="255" t="s">
        <v>162</v>
      </c>
      <c r="AU1061" s="255" t="s">
        <v>85</v>
      </c>
      <c r="AV1061" s="12" t="s">
        <v>85</v>
      </c>
      <c r="AW1061" s="12" t="s">
        <v>36</v>
      </c>
      <c r="AX1061" s="12" t="s">
        <v>76</v>
      </c>
      <c r="AY1061" s="255" t="s">
        <v>154</v>
      </c>
    </row>
    <row r="1062" s="13" customFormat="1">
      <c r="B1062" s="256"/>
      <c r="C1062" s="257"/>
      <c r="D1062" s="236" t="s">
        <v>162</v>
      </c>
      <c r="E1062" s="258" t="s">
        <v>21</v>
      </c>
      <c r="F1062" s="259" t="s">
        <v>166</v>
      </c>
      <c r="G1062" s="257"/>
      <c r="H1062" s="260">
        <v>41.854999999999997</v>
      </c>
      <c r="I1062" s="261"/>
      <c r="J1062" s="257"/>
      <c r="K1062" s="257"/>
      <c r="L1062" s="262"/>
      <c r="M1062" s="263"/>
      <c r="N1062" s="264"/>
      <c r="O1062" s="264"/>
      <c r="P1062" s="264"/>
      <c r="Q1062" s="264"/>
      <c r="R1062" s="264"/>
      <c r="S1062" s="264"/>
      <c r="T1062" s="265"/>
      <c r="AT1062" s="266" t="s">
        <v>162</v>
      </c>
      <c r="AU1062" s="266" t="s">
        <v>85</v>
      </c>
      <c r="AV1062" s="13" t="s">
        <v>160</v>
      </c>
      <c r="AW1062" s="13" t="s">
        <v>36</v>
      </c>
      <c r="AX1062" s="13" t="s">
        <v>38</v>
      </c>
      <c r="AY1062" s="266" t="s">
        <v>154</v>
      </c>
    </row>
    <row r="1063" s="1" customFormat="1" ht="16.5" customHeight="1">
      <c r="B1063" s="47"/>
      <c r="C1063" s="222" t="s">
        <v>1023</v>
      </c>
      <c r="D1063" s="222" t="s">
        <v>156</v>
      </c>
      <c r="E1063" s="223" t="s">
        <v>1024</v>
      </c>
      <c r="F1063" s="224" t="s">
        <v>1025</v>
      </c>
      <c r="G1063" s="225" t="s">
        <v>159</v>
      </c>
      <c r="H1063" s="226">
        <v>14.308999999999999</v>
      </c>
      <c r="I1063" s="227"/>
      <c r="J1063" s="228">
        <f>ROUND(I1063*H1063,2)</f>
        <v>0</v>
      </c>
      <c r="K1063" s="224" t="s">
        <v>21</v>
      </c>
      <c r="L1063" s="73"/>
      <c r="M1063" s="229" t="s">
        <v>21</v>
      </c>
      <c r="N1063" s="230" t="s">
        <v>47</v>
      </c>
      <c r="O1063" s="48"/>
      <c r="P1063" s="231">
        <f>O1063*H1063</f>
        <v>0</v>
      </c>
      <c r="Q1063" s="231">
        <v>0</v>
      </c>
      <c r="R1063" s="231">
        <f>Q1063*H1063</f>
        <v>0</v>
      </c>
      <c r="S1063" s="231">
        <v>0</v>
      </c>
      <c r="T1063" s="232">
        <f>S1063*H1063</f>
        <v>0</v>
      </c>
      <c r="AR1063" s="24" t="s">
        <v>160</v>
      </c>
      <c r="AT1063" s="24" t="s">
        <v>156</v>
      </c>
      <c r="AU1063" s="24" t="s">
        <v>85</v>
      </c>
      <c r="AY1063" s="24" t="s">
        <v>154</v>
      </c>
      <c r="BE1063" s="233">
        <f>IF(N1063="základní",J1063,0)</f>
        <v>0</v>
      </c>
      <c r="BF1063" s="233">
        <f>IF(N1063="snížená",J1063,0)</f>
        <v>0</v>
      </c>
      <c r="BG1063" s="233">
        <f>IF(N1063="zákl. přenesená",J1063,0)</f>
        <v>0</v>
      </c>
      <c r="BH1063" s="233">
        <f>IF(N1063="sníž. přenesená",J1063,0)</f>
        <v>0</v>
      </c>
      <c r="BI1063" s="233">
        <f>IF(N1063="nulová",J1063,0)</f>
        <v>0</v>
      </c>
      <c r="BJ1063" s="24" t="s">
        <v>38</v>
      </c>
      <c r="BK1063" s="233">
        <f>ROUND(I1063*H1063,2)</f>
        <v>0</v>
      </c>
      <c r="BL1063" s="24" t="s">
        <v>160</v>
      </c>
      <c r="BM1063" s="24" t="s">
        <v>1026</v>
      </c>
    </row>
    <row r="1064" s="11" customFormat="1">
      <c r="B1064" s="234"/>
      <c r="C1064" s="235"/>
      <c r="D1064" s="236" t="s">
        <v>162</v>
      </c>
      <c r="E1064" s="237" t="s">
        <v>21</v>
      </c>
      <c r="F1064" s="238" t="s">
        <v>395</v>
      </c>
      <c r="G1064" s="235"/>
      <c r="H1064" s="237" t="s">
        <v>21</v>
      </c>
      <c r="I1064" s="239"/>
      <c r="J1064" s="235"/>
      <c r="K1064" s="235"/>
      <c r="L1064" s="240"/>
      <c r="M1064" s="241"/>
      <c r="N1064" s="242"/>
      <c r="O1064" s="242"/>
      <c r="P1064" s="242"/>
      <c r="Q1064" s="242"/>
      <c r="R1064" s="242"/>
      <c r="S1064" s="242"/>
      <c r="T1064" s="243"/>
      <c r="AT1064" s="244" t="s">
        <v>162</v>
      </c>
      <c r="AU1064" s="244" t="s">
        <v>85</v>
      </c>
      <c r="AV1064" s="11" t="s">
        <v>38</v>
      </c>
      <c r="AW1064" s="11" t="s">
        <v>36</v>
      </c>
      <c r="AX1064" s="11" t="s">
        <v>76</v>
      </c>
      <c r="AY1064" s="244" t="s">
        <v>154</v>
      </c>
    </row>
    <row r="1065" s="11" customFormat="1">
      <c r="B1065" s="234"/>
      <c r="C1065" s="235"/>
      <c r="D1065" s="236" t="s">
        <v>162</v>
      </c>
      <c r="E1065" s="237" t="s">
        <v>21</v>
      </c>
      <c r="F1065" s="238" t="s">
        <v>990</v>
      </c>
      <c r="G1065" s="235"/>
      <c r="H1065" s="237" t="s">
        <v>21</v>
      </c>
      <c r="I1065" s="239"/>
      <c r="J1065" s="235"/>
      <c r="K1065" s="235"/>
      <c r="L1065" s="240"/>
      <c r="M1065" s="241"/>
      <c r="N1065" s="242"/>
      <c r="O1065" s="242"/>
      <c r="P1065" s="242"/>
      <c r="Q1065" s="242"/>
      <c r="R1065" s="242"/>
      <c r="S1065" s="242"/>
      <c r="T1065" s="243"/>
      <c r="AT1065" s="244" t="s">
        <v>162</v>
      </c>
      <c r="AU1065" s="244" t="s">
        <v>85</v>
      </c>
      <c r="AV1065" s="11" t="s">
        <v>38</v>
      </c>
      <c r="AW1065" s="11" t="s">
        <v>36</v>
      </c>
      <c r="AX1065" s="11" t="s">
        <v>76</v>
      </c>
      <c r="AY1065" s="244" t="s">
        <v>154</v>
      </c>
    </row>
    <row r="1066" s="12" customFormat="1">
      <c r="B1066" s="245"/>
      <c r="C1066" s="246"/>
      <c r="D1066" s="236" t="s">
        <v>162</v>
      </c>
      <c r="E1066" s="247" t="s">
        <v>21</v>
      </c>
      <c r="F1066" s="248" t="s">
        <v>991</v>
      </c>
      <c r="G1066" s="246"/>
      <c r="H1066" s="249">
        <v>2.2829999999999999</v>
      </c>
      <c r="I1066" s="250"/>
      <c r="J1066" s="246"/>
      <c r="K1066" s="246"/>
      <c r="L1066" s="251"/>
      <c r="M1066" s="252"/>
      <c r="N1066" s="253"/>
      <c r="O1066" s="253"/>
      <c r="P1066" s="253"/>
      <c r="Q1066" s="253"/>
      <c r="R1066" s="253"/>
      <c r="S1066" s="253"/>
      <c r="T1066" s="254"/>
      <c r="AT1066" s="255" t="s">
        <v>162</v>
      </c>
      <c r="AU1066" s="255" t="s">
        <v>85</v>
      </c>
      <c r="AV1066" s="12" t="s">
        <v>85</v>
      </c>
      <c r="AW1066" s="12" t="s">
        <v>36</v>
      </c>
      <c r="AX1066" s="12" t="s">
        <v>76</v>
      </c>
      <c r="AY1066" s="255" t="s">
        <v>154</v>
      </c>
    </row>
    <row r="1067" s="12" customFormat="1">
      <c r="B1067" s="245"/>
      <c r="C1067" s="246"/>
      <c r="D1067" s="236" t="s">
        <v>162</v>
      </c>
      <c r="E1067" s="247" t="s">
        <v>21</v>
      </c>
      <c r="F1067" s="248" t="s">
        <v>993</v>
      </c>
      <c r="G1067" s="246"/>
      <c r="H1067" s="249">
        <v>2.4220000000000002</v>
      </c>
      <c r="I1067" s="250"/>
      <c r="J1067" s="246"/>
      <c r="K1067" s="246"/>
      <c r="L1067" s="251"/>
      <c r="M1067" s="252"/>
      <c r="N1067" s="253"/>
      <c r="O1067" s="253"/>
      <c r="P1067" s="253"/>
      <c r="Q1067" s="253"/>
      <c r="R1067" s="253"/>
      <c r="S1067" s="253"/>
      <c r="T1067" s="254"/>
      <c r="AT1067" s="255" t="s">
        <v>162</v>
      </c>
      <c r="AU1067" s="255" t="s">
        <v>85</v>
      </c>
      <c r="AV1067" s="12" t="s">
        <v>85</v>
      </c>
      <c r="AW1067" s="12" t="s">
        <v>36</v>
      </c>
      <c r="AX1067" s="12" t="s">
        <v>76</v>
      </c>
      <c r="AY1067" s="255" t="s">
        <v>154</v>
      </c>
    </row>
    <row r="1068" s="12" customFormat="1">
      <c r="B1068" s="245"/>
      <c r="C1068" s="246"/>
      <c r="D1068" s="236" t="s">
        <v>162</v>
      </c>
      <c r="E1068" s="247" t="s">
        <v>21</v>
      </c>
      <c r="F1068" s="248" t="s">
        <v>994</v>
      </c>
      <c r="G1068" s="246"/>
      <c r="H1068" s="249">
        <v>9.6039999999999992</v>
      </c>
      <c r="I1068" s="250"/>
      <c r="J1068" s="246"/>
      <c r="K1068" s="246"/>
      <c r="L1068" s="251"/>
      <c r="M1068" s="252"/>
      <c r="N1068" s="253"/>
      <c r="O1068" s="253"/>
      <c r="P1068" s="253"/>
      <c r="Q1068" s="253"/>
      <c r="R1068" s="253"/>
      <c r="S1068" s="253"/>
      <c r="T1068" s="254"/>
      <c r="AT1068" s="255" t="s">
        <v>162</v>
      </c>
      <c r="AU1068" s="255" t="s">
        <v>85</v>
      </c>
      <c r="AV1068" s="12" t="s">
        <v>85</v>
      </c>
      <c r="AW1068" s="12" t="s">
        <v>36</v>
      </c>
      <c r="AX1068" s="12" t="s">
        <v>76</v>
      </c>
      <c r="AY1068" s="255" t="s">
        <v>154</v>
      </c>
    </row>
    <row r="1069" s="13" customFormat="1">
      <c r="B1069" s="256"/>
      <c r="C1069" s="257"/>
      <c r="D1069" s="236" t="s">
        <v>162</v>
      </c>
      <c r="E1069" s="258" t="s">
        <v>21</v>
      </c>
      <c r="F1069" s="259" t="s">
        <v>166</v>
      </c>
      <c r="G1069" s="257"/>
      <c r="H1069" s="260">
        <v>14.308999999999999</v>
      </c>
      <c r="I1069" s="261"/>
      <c r="J1069" s="257"/>
      <c r="K1069" s="257"/>
      <c r="L1069" s="262"/>
      <c r="M1069" s="263"/>
      <c r="N1069" s="264"/>
      <c r="O1069" s="264"/>
      <c r="P1069" s="264"/>
      <c r="Q1069" s="264"/>
      <c r="R1069" s="264"/>
      <c r="S1069" s="264"/>
      <c r="T1069" s="265"/>
      <c r="AT1069" s="266" t="s">
        <v>162</v>
      </c>
      <c r="AU1069" s="266" t="s">
        <v>85</v>
      </c>
      <c r="AV1069" s="13" t="s">
        <v>160</v>
      </c>
      <c r="AW1069" s="13" t="s">
        <v>36</v>
      </c>
      <c r="AX1069" s="13" t="s">
        <v>38</v>
      </c>
      <c r="AY1069" s="266" t="s">
        <v>154</v>
      </c>
    </row>
    <row r="1070" s="1" customFormat="1" ht="16.5" customHeight="1">
      <c r="B1070" s="47"/>
      <c r="C1070" s="222" t="s">
        <v>1027</v>
      </c>
      <c r="D1070" s="222" t="s">
        <v>156</v>
      </c>
      <c r="E1070" s="223" t="s">
        <v>1028</v>
      </c>
      <c r="F1070" s="224" t="s">
        <v>1029</v>
      </c>
      <c r="G1070" s="225" t="s">
        <v>159</v>
      </c>
      <c r="H1070" s="226">
        <v>0.17999999999999999</v>
      </c>
      <c r="I1070" s="227"/>
      <c r="J1070" s="228">
        <f>ROUND(I1070*H1070,2)</f>
        <v>0</v>
      </c>
      <c r="K1070" s="224" t="s">
        <v>21</v>
      </c>
      <c r="L1070" s="73"/>
      <c r="M1070" s="229" t="s">
        <v>21</v>
      </c>
      <c r="N1070" s="230" t="s">
        <v>47</v>
      </c>
      <c r="O1070" s="48"/>
      <c r="P1070" s="231">
        <f>O1070*H1070</f>
        <v>0</v>
      </c>
      <c r="Q1070" s="231">
        <v>0.079799999999999996</v>
      </c>
      <c r="R1070" s="231">
        <f>Q1070*H1070</f>
        <v>0.014363999999999998</v>
      </c>
      <c r="S1070" s="231">
        <v>0</v>
      </c>
      <c r="T1070" s="232">
        <f>S1070*H1070</f>
        <v>0</v>
      </c>
      <c r="AR1070" s="24" t="s">
        <v>160</v>
      </c>
      <c r="AT1070" s="24" t="s">
        <v>156</v>
      </c>
      <c r="AU1070" s="24" t="s">
        <v>85</v>
      </c>
      <c r="AY1070" s="24" t="s">
        <v>154</v>
      </c>
      <c r="BE1070" s="233">
        <f>IF(N1070="základní",J1070,0)</f>
        <v>0</v>
      </c>
      <c r="BF1070" s="233">
        <f>IF(N1070="snížená",J1070,0)</f>
        <v>0</v>
      </c>
      <c r="BG1070" s="233">
        <f>IF(N1070="zákl. přenesená",J1070,0)</f>
        <v>0</v>
      </c>
      <c r="BH1070" s="233">
        <f>IF(N1070="sníž. přenesená",J1070,0)</f>
        <v>0</v>
      </c>
      <c r="BI1070" s="233">
        <f>IF(N1070="nulová",J1070,0)</f>
        <v>0</v>
      </c>
      <c r="BJ1070" s="24" t="s">
        <v>38</v>
      </c>
      <c r="BK1070" s="233">
        <f>ROUND(I1070*H1070,2)</f>
        <v>0</v>
      </c>
      <c r="BL1070" s="24" t="s">
        <v>160</v>
      </c>
      <c r="BM1070" s="24" t="s">
        <v>1030</v>
      </c>
    </row>
    <row r="1071" s="11" customFormat="1">
      <c r="B1071" s="234"/>
      <c r="C1071" s="235"/>
      <c r="D1071" s="236" t="s">
        <v>162</v>
      </c>
      <c r="E1071" s="237" t="s">
        <v>21</v>
      </c>
      <c r="F1071" s="238" t="s">
        <v>1031</v>
      </c>
      <c r="G1071" s="235"/>
      <c r="H1071" s="237" t="s">
        <v>21</v>
      </c>
      <c r="I1071" s="239"/>
      <c r="J1071" s="235"/>
      <c r="K1071" s="235"/>
      <c r="L1071" s="240"/>
      <c r="M1071" s="241"/>
      <c r="N1071" s="242"/>
      <c r="O1071" s="242"/>
      <c r="P1071" s="242"/>
      <c r="Q1071" s="242"/>
      <c r="R1071" s="242"/>
      <c r="S1071" s="242"/>
      <c r="T1071" s="243"/>
      <c r="AT1071" s="244" t="s">
        <v>162</v>
      </c>
      <c r="AU1071" s="244" t="s">
        <v>85</v>
      </c>
      <c r="AV1071" s="11" t="s">
        <v>38</v>
      </c>
      <c r="AW1071" s="11" t="s">
        <v>36</v>
      </c>
      <c r="AX1071" s="11" t="s">
        <v>76</v>
      </c>
      <c r="AY1071" s="244" t="s">
        <v>154</v>
      </c>
    </row>
    <row r="1072" s="11" customFormat="1">
      <c r="B1072" s="234"/>
      <c r="C1072" s="235"/>
      <c r="D1072" s="236" t="s">
        <v>162</v>
      </c>
      <c r="E1072" s="237" t="s">
        <v>21</v>
      </c>
      <c r="F1072" s="238" t="s">
        <v>1032</v>
      </c>
      <c r="G1072" s="235"/>
      <c r="H1072" s="237" t="s">
        <v>21</v>
      </c>
      <c r="I1072" s="239"/>
      <c r="J1072" s="235"/>
      <c r="K1072" s="235"/>
      <c r="L1072" s="240"/>
      <c r="M1072" s="241"/>
      <c r="N1072" s="242"/>
      <c r="O1072" s="242"/>
      <c r="P1072" s="242"/>
      <c r="Q1072" s="242"/>
      <c r="R1072" s="242"/>
      <c r="S1072" s="242"/>
      <c r="T1072" s="243"/>
      <c r="AT1072" s="244" t="s">
        <v>162</v>
      </c>
      <c r="AU1072" s="244" t="s">
        <v>85</v>
      </c>
      <c r="AV1072" s="11" t="s">
        <v>38</v>
      </c>
      <c r="AW1072" s="11" t="s">
        <v>36</v>
      </c>
      <c r="AX1072" s="11" t="s">
        <v>76</v>
      </c>
      <c r="AY1072" s="244" t="s">
        <v>154</v>
      </c>
    </row>
    <row r="1073" s="12" customFormat="1">
      <c r="B1073" s="245"/>
      <c r="C1073" s="246"/>
      <c r="D1073" s="236" t="s">
        <v>162</v>
      </c>
      <c r="E1073" s="247" t="s">
        <v>21</v>
      </c>
      <c r="F1073" s="248" t="s">
        <v>1033</v>
      </c>
      <c r="G1073" s="246"/>
      <c r="H1073" s="249">
        <v>0.17999999999999999</v>
      </c>
      <c r="I1073" s="250"/>
      <c r="J1073" s="246"/>
      <c r="K1073" s="246"/>
      <c r="L1073" s="251"/>
      <c r="M1073" s="252"/>
      <c r="N1073" s="253"/>
      <c r="O1073" s="253"/>
      <c r="P1073" s="253"/>
      <c r="Q1073" s="253"/>
      <c r="R1073" s="253"/>
      <c r="S1073" s="253"/>
      <c r="T1073" s="254"/>
      <c r="AT1073" s="255" t="s">
        <v>162</v>
      </c>
      <c r="AU1073" s="255" t="s">
        <v>85</v>
      </c>
      <c r="AV1073" s="12" t="s">
        <v>85</v>
      </c>
      <c r="AW1073" s="12" t="s">
        <v>36</v>
      </c>
      <c r="AX1073" s="12" t="s">
        <v>76</v>
      </c>
      <c r="AY1073" s="255" t="s">
        <v>154</v>
      </c>
    </row>
    <row r="1074" s="13" customFormat="1">
      <c r="B1074" s="256"/>
      <c r="C1074" s="257"/>
      <c r="D1074" s="236" t="s">
        <v>162</v>
      </c>
      <c r="E1074" s="258" t="s">
        <v>21</v>
      </c>
      <c r="F1074" s="259" t="s">
        <v>166</v>
      </c>
      <c r="G1074" s="257"/>
      <c r="H1074" s="260">
        <v>0.17999999999999999</v>
      </c>
      <c r="I1074" s="261"/>
      <c r="J1074" s="257"/>
      <c r="K1074" s="257"/>
      <c r="L1074" s="262"/>
      <c r="M1074" s="263"/>
      <c r="N1074" s="264"/>
      <c r="O1074" s="264"/>
      <c r="P1074" s="264"/>
      <c r="Q1074" s="264"/>
      <c r="R1074" s="264"/>
      <c r="S1074" s="264"/>
      <c r="T1074" s="265"/>
      <c r="AT1074" s="266" t="s">
        <v>162</v>
      </c>
      <c r="AU1074" s="266" t="s">
        <v>85</v>
      </c>
      <c r="AV1074" s="13" t="s">
        <v>160</v>
      </c>
      <c r="AW1074" s="13" t="s">
        <v>36</v>
      </c>
      <c r="AX1074" s="13" t="s">
        <v>38</v>
      </c>
      <c r="AY1074" s="266" t="s">
        <v>154</v>
      </c>
    </row>
    <row r="1075" s="1" customFormat="1" ht="16.5" customHeight="1">
      <c r="B1075" s="47"/>
      <c r="C1075" s="222" t="s">
        <v>1034</v>
      </c>
      <c r="D1075" s="222" t="s">
        <v>156</v>
      </c>
      <c r="E1075" s="223" t="s">
        <v>1035</v>
      </c>
      <c r="F1075" s="224" t="s">
        <v>1036</v>
      </c>
      <c r="G1075" s="225" t="s">
        <v>159</v>
      </c>
      <c r="H1075" s="226">
        <v>0.17999999999999999</v>
      </c>
      <c r="I1075" s="227"/>
      <c r="J1075" s="228">
        <f>ROUND(I1075*H1075,2)</f>
        <v>0</v>
      </c>
      <c r="K1075" s="224" t="s">
        <v>21</v>
      </c>
      <c r="L1075" s="73"/>
      <c r="M1075" s="229" t="s">
        <v>21</v>
      </c>
      <c r="N1075" s="230" t="s">
        <v>47</v>
      </c>
      <c r="O1075" s="48"/>
      <c r="P1075" s="231">
        <f>O1075*H1075</f>
        <v>0</v>
      </c>
      <c r="Q1075" s="231">
        <v>0.0088999999999999999</v>
      </c>
      <c r="R1075" s="231">
        <f>Q1075*H1075</f>
        <v>0.0016019999999999999</v>
      </c>
      <c r="S1075" s="231">
        <v>0</v>
      </c>
      <c r="T1075" s="232">
        <f>S1075*H1075</f>
        <v>0</v>
      </c>
      <c r="AR1075" s="24" t="s">
        <v>160</v>
      </c>
      <c r="AT1075" s="24" t="s">
        <v>156</v>
      </c>
      <c r="AU1075" s="24" t="s">
        <v>85</v>
      </c>
      <c r="AY1075" s="24" t="s">
        <v>154</v>
      </c>
      <c r="BE1075" s="233">
        <f>IF(N1075="základní",J1075,0)</f>
        <v>0</v>
      </c>
      <c r="BF1075" s="233">
        <f>IF(N1075="snížená",J1075,0)</f>
        <v>0</v>
      </c>
      <c r="BG1075" s="233">
        <f>IF(N1075="zákl. přenesená",J1075,0)</f>
        <v>0</v>
      </c>
      <c r="BH1075" s="233">
        <f>IF(N1075="sníž. přenesená",J1075,0)</f>
        <v>0</v>
      </c>
      <c r="BI1075" s="233">
        <f>IF(N1075="nulová",J1075,0)</f>
        <v>0</v>
      </c>
      <c r="BJ1075" s="24" t="s">
        <v>38</v>
      </c>
      <c r="BK1075" s="233">
        <f>ROUND(I1075*H1075,2)</f>
        <v>0</v>
      </c>
      <c r="BL1075" s="24" t="s">
        <v>160</v>
      </c>
      <c r="BM1075" s="24" t="s">
        <v>1037</v>
      </c>
    </row>
    <row r="1076" s="11" customFormat="1">
      <c r="B1076" s="234"/>
      <c r="C1076" s="235"/>
      <c r="D1076" s="236" t="s">
        <v>162</v>
      </c>
      <c r="E1076" s="237" t="s">
        <v>21</v>
      </c>
      <c r="F1076" s="238" t="s">
        <v>1031</v>
      </c>
      <c r="G1076" s="235"/>
      <c r="H1076" s="237" t="s">
        <v>21</v>
      </c>
      <c r="I1076" s="239"/>
      <c r="J1076" s="235"/>
      <c r="K1076" s="235"/>
      <c r="L1076" s="240"/>
      <c r="M1076" s="241"/>
      <c r="N1076" s="242"/>
      <c r="O1076" s="242"/>
      <c r="P1076" s="242"/>
      <c r="Q1076" s="242"/>
      <c r="R1076" s="242"/>
      <c r="S1076" s="242"/>
      <c r="T1076" s="243"/>
      <c r="AT1076" s="244" t="s">
        <v>162</v>
      </c>
      <c r="AU1076" s="244" t="s">
        <v>85</v>
      </c>
      <c r="AV1076" s="11" t="s">
        <v>38</v>
      </c>
      <c r="AW1076" s="11" t="s">
        <v>36</v>
      </c>
      <c r="AX1076" s="11" t="s">
        <v>76</v>
      </c>
      <c r="AY1076" s="244" t="s">
        <v>154</v>
      </c>
    </row>
    <row r="1077" s="11" customFormat="1">
      <c r="B1077" s="234"/>
      <c r="C1077" s="235"/>
      <c r="D1077" s="236" t="s">
        <v>162</v>
      </c>
      <c r="E1077" s="237" t="s">
        <v>21</v>
      </c>
      <c r="F1077" s="238" t="s">
        <v>1032</v>
      </c>
      <c r="G1077" s="235"/>
      <c r="H1077" s="237" t="s">
        <v>21</v>
      </c>
      <c r="I1077" s="239"/>
      <c r="J1077" s="235"/>
      <c r="K1077" s="235"/>
      <c r="L1077" s="240"/>
      <c r="M1077" s="241"/>
      <c r="N1077" s="242"/>
      <c r="O1077" s="242"/>
      <c r="P1077" s="242"/>
      <c r="Q1077" s="242"/>
      <c r="R1077" s="242"/>
      <c r="S1077" s="242"/>
      <c r="T1077" s="243"/>
      <c r="AT1077" s="244" t="s">
        <v>162</v>
      </c>
      <c r="AU1077" s="244" t="s">
        <v>85</v>
      </c>
      <c r="AV1077" s="11" t="s">
        <v>38</v>
      </c>
      <c r="AW1077" s="11" t="s">
        <v>36</v>
      </c>
      <c r="AX1077" s="11" t="s">
        <v>76</v>
      </c>
      <c r="AY1077" s="244" t="s">
        <v>154</v>
      </c>
    </row>
    <row r="1078" s="12" customFormat="1">
      <c r="B1078" s="245"/>
      <c r="C1078" s="246"/>
      <c r="D1078" s="236" t="s">
        <v>162</v>
      </c>
      <c r="E1078" s="247" t="s">
        <v>21</v>
      </c>
      <c r="F1078" s="248" t="s">
        <v>1033</v>
      </c>
      <c r="G1078" s="246"/>
      <c r="H1078" s="249">
        <v>0.17999999999999999</v>
      </c>
      <c r="I1078" s="250"/>
      <c r="J1078" s="246"/>
      <c r="K1078" s="246"/>
      <c r="L1078" s="251"/>
      <c r="M1078" s="252"/>
      <c r="N1078" s="253"/>
      <c r="O1078" s="253"/>
      <c r="P1078" s="253"/>
      <c r="Q1078" s="253"/>
      <c r="R1078" s="253"/>
      <c r="S1078" s="253"/>
      <c r="T1078" s="254"/>
      <c r="AT1078" s="255" t="s">
        <v>162</v>
      </c>
      <c r="AU1078" s="255" t="s">
        <v>85</v>
      </c>
      <c r="AV1078" s="12" t="s">
        <v>85</v>
      </c>
      <c r="AW1078" s="12" t="s">
        <v>36</v>
      </c>
      <c r="AX1078" s="12" t="s">
        <v>76</v>
      </c>
      <c r="AY1078" s="255" t="s">
        <v>154</v>
      </c>
    </row>
    <row r="1079" s="13" customFormat="1">
      <c r="B1079" s="256"/>
      <c r="C1079" s="257"/>
      <c r="D1079" s="236" t="s">
        <v>162</v>
      </c>
      <c r="E1079" s="258" t="s">
        <v>21</v>
      </c>
      <c r="F1079" s="259" t="s">
        <v>166</v>
      </c>
      <c r="G1079" s="257"/>
      <c r="H1079" s="260">
        <v>0.17999999999999999</v>
      </c>
      <c r="I1079" s="261"/>
      <c r="J1079" s="257"/>
      <c r="K1079" s="257"/>
      <c r="L1079" s="262"/>
      <c r="M1079" s="263"/>
      <c r="N1079" s="264"/>
      <c r="O1079" s="264"/>
      <c r="P1079" s="264"/>
      <c r="Q1079" s="264"/>
      <c r="R1079" s="264"/>
      <c r="S1079" s="264"/>
      <c r="T1079" s="265"/>
      <c r="AT1079" s="266" t="s">
        <v>162</v>
      </c>
      <c r="AU1079" s="266" t="s">
        <v>85</v>
      </c>
      <c r="AV1079" s="13" t="s">
        <v>160</v>
      </c>
      <c r="AW1079" s="13" t="s">
        <v>36</v>
      </c>
      <c r="AX1079" s="13" t="s">
        <v>38</v>
      </c>
      <c r="AY1079" s="266" t="s">
        <v>154</v>
      </c>
    </row>
    <row r="1080" s="10" customFormat="1" ht="29.88" customHeight="1">
      <c r="B1080" s="206"/>
      <c r="C1080" s="207"/>
      <c r="D1080" s="208" t="s">
        <v>75</v>
      </c>
      <c r="E1080" s="220" t="s">
        <v>1038</v>
      </c>
      <c r="F1080" s="220" t="s">
        <v>1039</v>
      </c>
      <c r="G1080" s="207"/>
      <c r="H1080" s="207"/>
      <c r="I1080" s="210"/>
      <c r="J1080" s="221">
        <f>BK1080</f>
        <v>0</v>
      </c>
      <c r="K1080" s="207"/>
      <c r="L1080" s="212"/>
      <c r="M1080" s="213"/>
      <c r="N1080" s="214"/>
      <c r="O1080" s="214"/>
      <c r="P1080" s="215">
        <f>SUM(P1081:P1114)</f>
        <v>0</v>
      </c>
      <c r="Q1080" s="214"/>
      <c r="R1080" s="215">
        <f>SUM(R1081:R1114)</f>
        <v>0</v>
      </c>
      <c r="S1080" s="214"/>
      <c r="T1080" s="216">
        <f>SUM(T1081:T1114)</f>
        <v>0</v>
      </c>
      <c r="AR1080" s="217" t="s">
        <v>38</v>
      </c>
      <c r="AT1080" s="218" t="s">
        <v>75</v>
      </c>
      <c r="AU1080" s="218" t="s">
        <v>38</v>
      </c>
      <c r="AY1080" s="217" t="s">
        <v>154</v>
      </c>
      <c r="BK1080" s="219">
        <f>SUM(BK1081:BK1114)</f>
        <v>0</v>
      </c>
    </row>
    <row r="1081" s="1" customFormat="1" ht="25.5" customHeight="1">
      <c r="B1081" s="47"/>
      <c r="C1081" s="222" t="s">
        <v>1040</v>
      </c>
      <c r="D1081" s="222" t="s">
        <v>156</v>
      </c>
      <c r="E1081" s="223" t="s">
        <v>1041</v>
      </c>
      <c r="F1081" s="224" t="s">
        <v>1042</v>
      </c>
      <c r="G1081" s="225" t="s">
        <v>246</v>
      </c>
      <c r="H1081" s="226">
        <v>62.542000000000002</v>
      </c>
      <c r="I1081" s="227"/>
      <c r="J1081" s="228">
        <f>ROUND(I1081*H1081,2)</f>
        <v>0</v>
      </c>
      <c r="K1081" s="224" t="s">
        <v>21</v>
      </c>
      <c r="L1081" s="73"/>
      <c r="M1081" s="229" t="s">
        <v>21</v>
      </c>
      <c r="N1081" s="230" t="s">
        <v>47</v>
      </c>
      <c r="O1081" s="48"/>
      <c r="P1081" s="231">
        <f>O1081*H1081</f>
        <v>0</v>
      </c>
      <c r="Q1081" s="231">
        <v>0</v>
      </c>
      <c r="R1081" s="231">
        <f>Q1081*H1081</f>
        <v>0</v>
      </c>
      <c r="S1081" s="231">
        <v>0</v>
      </c>
      <c r="T1081" s="232">
        <f>S1081*H1081</f>
        <v>0</v>
      </c>
      <c r="AR1081" s="24" t="s">
        <v>160</v>
      </c>
      <c r="AT1081" s="24" t="s">
        <v>156</v>
      </c>
      <c r="AU1081" s="24" t="s">
        <v>85</v>
      </c>
      <c r="AY1081" s="24" t="s">
        <v>154</v>
      </c>
      <c r="BE1081" s="233">
        <f>IF(N1081="základní",J1081,0)</f>
        <v>0</v>
      </c>
      <c r="BF1081" s="233">
        <f>IF(N1081="snížená",J1081,0)</f>
        <v>0</v>
      </c>
      <c r="BG1081" s="233">
        <f>IF(N1081="zákl. přenesená",J1081,0)</f>
        <v>0</v>
      </c>
      <c r="BH1081" s="233">
        <f>IF(N1081="sníž. přenesená",J1081,0)</f>
        <v>0</v>
      </c>
      <c r="BI1081" s="233">
        <f>IF(N1081="nulová",J1081,0)</f>
        <v>0</v>
      </c>
      <c r="BJ1081" s="24" t="s">
        <v>38</v>
      </c>
      <c r="BK1081" s="233">
        <f>ROUND(I1081*H1081,2)</f>
        <v>0</v>
      </c>
      <c r="BL1081" s="24" t="s">
        <v>160</v>
      </c>
      <c r="BM1081" s="24" t="s">
        <v>1043</v>
      </c>
    </row>
    <row r="1082" s="1" customFormat="1" ht="16.5" customHeight="1">
      <c r="B1082" s="47"/>
      <c r="C1082" s="222" t="s">
        <v>1044</v>
      </c>
      <c r="D1082" s="222" t="s">
        <v>156</v>
      </c>
      <c r="E1082" s="223" t="s">
        <v>1045</v>
      </c>
      <c r="F1082" s="224" t="s">
        <v>1046</v>
      </c>
      <c r="G1082" s="225" t="s">
        <v>179</v>
      </c>
      <c r="H1082" s="226">
        <v>15.4</v>
      </c>
      <c r="I1082" s="227"/>
      <c r="J1082" s="228">
        <f>ROUND(I1082*H1082,2)</f>
        <v>0</v>
      </c>
      <c r="K1082" s="224" t="s">
        <v>21</v>
      </c>
      <c r="L1082" s="73"/>
      <c r="M1082" s="229" t="s">
        <v>21</v>
      </c>
      <c r="N1082" s="230" t="s">
        <v>47</v>
      </c>
      <c r="O1082" s="48"/>
      <c r="P1082" s="231">
        <f>O1082*H1082</f>
        <v>0</v>
      </c>
      <c r="Q1082" s="231">
        <v>0</v>
      </c>
      <c r="R1082" s="231">
        <f>Q1082*H1082</f>
        <v>0</v>
      </c>
      <c r="S1082" s="231">
        <v>0</v>
      </c>
      <c r="T1082" s="232">
        <f>S1082*H1082</f>
        <v>0</v>
      </c>
      <c r="AR1082" s="24" t="s">
        <v>160</v>
      </c>
      <c r="AT1082" s="24" t="s">
        <v>156</v>
      </c>
      <c r="AU1082" s="24" t="s">
        <v>85</v>
      </c>
      <c r="AY1082" s="24" t="s">
        <v>154</v>
      </c>
      <c r="BE1082" s="233">
        <f>IF(N1082="základní",J1082,0)</f>
        <v>0</v>
      </c>
      <c r="BF1082" s="233">
        <f>IF(N1082="snížená",J1082,0)</f>
        <v>0</v>
      </c>
      <c r="BG1082" s="233">
        <f>IF(N1082="zákl. přenesená",J1082,0)</f>
        <v>0</v>
      </c>
      <c r="BH1082" s="233">
        <f>IF(N1082="sníž. přenesená",J1082,0)</f>
        <v>0</v>
      </c>
      <c r="BI1082" s="233">
        <f>IF(N1082="nulová",J1082,0)</f>
        <v>0</v>
      </c>
      <c r="BJ1082" s="24" t="s">
        <v>38</v>
      </c>
      <c r="BK1082" s="233">
        <f>ROUND(I1082*H1082,2)</f>
        <v>0</v>
      </c>
      <c r="BL1082" s="24" t="s">
        <v>160</v>
      </c>
      <c r="BM1082" s="24" t="s">
        <v>1047</v>
      </c>
    </row>
    <row r="1083" s="11" customFormat="1">
      <c r="B1083" s="234"/>
      <c r="C1083" s="235"/>
      <c r="D1083" s="236" t="s">
        <v>162</v>
      </c>
      <c r="E1083" s="237" t="s">
        <v>21</v>
      </c>
      <c r="F1083" s="238" t="s">
        <v>1048</v>
      </c>
      <c r="G1083" s="235"/>
      <c r="H1083" s="237" t="s">
        <v>21</v>
      </c>
      <c r="I1083" s="239"/>
      <c r="J1083" s="235"/>
      <c r="K1083" s="235"/>
      <c r="L1083" s="240"/>
      <c r="M1083" s="241"/>
      <c r="N1083" s="242"/>
      <c r="O1083" s="242"/>
      <c r="P1083" s="242"/>
      <c r="Q1083" s="242"/>
      <c r="R1083" s="242"/>
      <c r="S1083" s="242"/>
      <c r="T1083" s="243"/>
      <c r="AT1083" s="244" t="s">
        <v>162</v>
      </c>
      <c r="AU1083" s="244" t="s">
        <v>85</v>
      </c>
      <c r="AV1083" s="11" t="s">
        <v>38</v>
      </c>
      <c r="AW1083" s="11" t="s">
        <v>36</v>
      </c>
      <c r="AX1083" s="11" t="s">
        <v>76</v>
      </c>
      <c r="AY1083" s="244" t="s">
        <v>154</v>
      </c>
    </row>
    <row r="1084" s="12" customFormat="1">
      <c r="B1084" s="245"/>
      <c r="C1084" s="246"/>
      <c r="D1084" s="236" t="s">
        <v>162</v>
      </c>
      <c r="E1084" s="247" t="s">
        <v>21</v>
      </c>
      <c r="F1084" s="248" t="s">
        <v>1049</v>
      </c>
      <c r="G1084" s="246"/>
      <c r="H1084" s="249">
        <v>6.7999999999999998</v>
      </c>
      <c r="I1084" s="250"/>
      <c r="J1084" s="246"/>
      <c r="K1084" s="246"/>
      <c r="L1084" s="251"/>
      <c r="M1084" s="252"/>
      <c r="N1084" s="253"/>
      <c r="O1084" s="253"/>
      <c r="P1084" s="253"/>
      <c r="Q1084" s="253"/>
      <c r="R1084" s="253"/>
      <c r="S1084" s="253"/>
      <c r="T1084" s="254"/>
      <c r="AT1084" s="255" t="s">
        <v>162</v>
      </c>
      <c r="AU1084" s="255" t="s">
        <v>85</v>
      </c>
      <c r="AV1084" s="12" t="s">
        <v>85</v>
      </c>
      <c r="AW1084" s="12" t="s">
        <v>36</v>
      </c>
      <c r="AX1084" s="12" t="s">
        <v>76</v>
      </c>
      <c r="AY1084" s="255" t="s">
        <v>154</v>
      </c>
    </row>
    <row r="1085" s="12" customFormat="1">
      <c r="B1085" s="245"/>
      <c r="C1085" s="246"/>
      <c r="D1085" s="236" t="s">
        <v>162</v>
      </c>
      <c r="E1085" s="247" t="s">
        <v>21</v>
      </c>
      <c r="F1085" s="248" t="s">
        <v>1050</v>
      </c>
      <c r="G1085" s="246"/>
      <c r="H1085" s="249">
        <v>8.5999999999999996</v>
      </c>
      <c r="I1085" s="250"/>
      <c r="J1085" s="246"/>
      <c r="K1085" s="246"/>
      <c r="L1085" s="251"/>
      <c r="M1085" s="252"/>
      <c r="N1085" s="253"/>
      <c r="O1085" s="253"/>
      <c r="P1085" s="253"/>
      <c r="Q1085" s="253"/>
      <c r="R1085" s="253"/>
      <c r="S1085" s="253"/>
      <c r="T1085" s="254"/>
      <c r="AT1085" s="255" t="s">
        <v>162</v>
      </c>
      <c r="AU1085" s="255" t="s">
        <v>85</v>
      </c>
      <c r="AV1085" s="12" t="s">
        <v>85</v>
      </c>
      <c r="AW1085" s="12" t="s">
        <v>36</v>
      </c>
      <c r="AX1085" s="12" t="s">
        <v>76</v>
      </c>
      <c r="AY1085" s="255" t="s">
        <v>154</v>
      </c>
    </row>
    <row r="1086" s="13" customFormat="1">
      <c r="B1086" s="256"/>
      <c r="C1086" s="257"/>
      <c r="D1086" s="236" t="s">
        <v>162</v>
      </c>
      <c r="E1086" s="258" t="s">
        <v>21</v>
      </c>
      <c r="F1086" s="259" t="s">
        <v>166</v>
      </c>
      <c r="G1086" s="257"/>
      <c r="H1086" s="260">
        <v>15.4</v>
      </c>
      <c r="I1086" s="261"/>
      <c r="J1086" s="257"/>
      <c r="K1086" s="257"/>
      <c r="L1086" s="262"/>
      <c r="M1086" s="263"/>
      <c r="N1086" s="264"/>
      <c r="O1086" s="264"/>
      <c r="P1086" s="264"/>
      <c r="Q1086" s="264"/>
      <c r="R1086" s="264"/>
      <c r="S1086" s="264"/>
      <c r="T1086" s="265"/>
      <c r="AT1086" s="266" t="s">
        <v>162</v>
      </c>
      <c r="AU1086" s="266" t="s">
        <v>85</v>
      </c>
      <c r="AV1086" s="13" t="s">
        <v>160</v>
      </c>
      <c r="AW1086" s="13" t="s">
        <v>36</v>
      </c>
      <c r="AX1086" s="13" t="s">
        <v>38</v>
      </c>
      <c r="AY1086" s="266" t="s">
        <v>154</v>
      </c>
    </row>
    <row r="1087" s="1" customFormat="1" ht="16.5" customHeight="1">
      <c r="B1087" s="47"/>
      <c r="C1087" s="222" t="s">
        <v>1051</v>
      </c>
      <c r="D1087" s="222" t="s">
        <v>156</v>
      </c>
      <c r="E1087" s="223" t="s">
        <v>1052</v>
      </c>
      <c r="F1087" s="224" t="s">
        <v>1053</v>
      </c>
      <c r="G1087" s="225" t="s">
        <v>179</v>
      </c>
      <c r="H1087" s="226">
        <v>924</v>
      </c>
      <c r="I1087" s="227"/>
      <c r="J1087" s="228">
        <f>ROUND(I1087*H1087,2)</f>
        <v>0</v>
      </c>
      <c r="K1087" s="224" t="s">
        <v>21</v>
      </c>
      <c r="L1087" s="73"/>
      <c r="M1087" s="229" t="s">
        <v>21</v>
      </c>
      <c r="N1087" s="230" t="s">
        <v>47</v>
      </c>
      <c r="O1087" s="48"/>
      <c r="P1087" s="231">
        <f>O1087*H1087</f>
        <v>0</v>
      </c>
      <c r="Q1087" s="231">
        <v>0</v>
      </c>
      <c r="R1087" s="231">
        <f>Q1087*H1087</f>
        <v>0</v>
      </c>
      <c r="S1087" s="231">
        <v>0</v>
      </c>
      <c r="T1087" s="232">
        <f>S1087*H1087</f>
        <v>0</v>
      </c>
      <c r="AR1087" s="24" t="s">
        <v>160</v>
      </c>
      <c r="AT1087" s="24" t="s">
        <v>156</v>
      </c>
      <c r="AU1087" s="24" t="s">
        <v>85</v>
      </c>
      <c r="AY1087" s="24" t="s">
        <v>154</v>
      </c>
      <c r="BE1087" s="233">
        <f>IF(N1087="základní",J1087,0)</f>
        <v>0</v>
      </c>
      <c r="BF1087" s="233">
        <f>IF(N1087="snížená",J1087,0)</f>
        <v>0</v>
      </c>
      <c r="BG1087" s="233">
        <f>IF(N1087="zákl. přenesená",J1087,0)</f>
        <v>0</v>
      </c>
      <c r="BH1087" s="233">
        <f>IF(N1087="sníž. přenesená",J1087,0)</f>
        <v>0</v>
      </c>
      <c r="BI1087" s="233">
        <f>IF(N1087="nulová",J1087,0)</f>
        <v>0</v>
      </c>
      <c r="BJ1087" s="24" t="s">
        <v>38</v>
      </c>
      <c r="BK1087" s="233">
        <f>ROUND(I1087*H1087,2)</f>
        <v>0</v>
      </c>
      <c r="BL1087" s="24" t="s">
        <v>160</v>
      </c>
      <c r="BM1087" s="24" t="s">
        <v>1054</v>
      </c>
    </row>
    <row r="1088" s="1" customFormat="1" ht="25.5" customHeight="1">
      <c r="B1088" s="47"/>
      <c r="C1088" s="222" t="s">
        <v>1055</v>
      </c>
      <c r="D1088" s="222" t="s">
        <v>156</v>
      </c>
      <c r="E1088" s="223" t="s">
        <v>1056</v>
      </c>
      <c r="F1088" s="224" t="s">
        <v>1057</v>
      </c>
      <c r="G1088" s="225" t="s">
        <v>246</v>
      </c>
      <c r="H1088" s="226">
        <v>62.542000000000002</v>
      </c>
      <c r="I1088" s="227"/>
      <c r="J1088" s="228">
        <f>ROUND(I1088*H1088,2)</f>
        <v>0</v>
      </c>
      <c r="K1088" s="224" t="s">
        <v>21</v>
      </c>
      <c r="L1088" s="73"/>
      <c r="M1088" s="229" t="s">
        <v>21</v>
      </c>
      <c r="N1088" s="230" t="s">
        <v>47</v>
      </c>
      <c r="O1088" s="48"/>
      <c r="P1088" s="231">
        <f>O1088*H1088</f>
        <v>0</v>
      </c>
      <c r="Q1088" s="231">
        <v>0</v>
      </c>
      <c r="R1088" s="231">
        <f>Q1088*H1088</f>
        <v>0</v>
      </c>
      <c r="S1088" s="231">
        <v>0</v>
      </c>
      <c r="T1088" s="232">
        <f>S1088*H1088</f>
        <v>0</v>
      </c>
      <c r="AR1088" s="24" t="s">
        <v>160</v>
      </c>
      <c r="AT1088" s="24" t="s">
        <v>156</v>
      </c>
      <c r="AU1088" s="24" t="s">
        <v>85</v>
      </c>
      <c r="AY1088" s="24" t="s">
        <v>154</v>
      </c>
      <c r="BE1088" s="233">
        <f>IF(N1088="základní",J1088,0)</f>
        <v>0</v>
      </c>
      <c r="BF1088" s="233">
        <f>IF(N1088="snížená",J1088,0)</f>
        <v>0</v>
      </c>
      <c r="BG1088" s="233">
        <f>IF(N1088="zákl. přenesená",J1088,0)</f>
        <v>0</v>
      </c>
      <c r="BH1088" s="233">
        <f>IF(N1088="sníž. přenesená",J1088,0)</f>
        <v>0</v>
      </c>
      <c r="BI1088" s="233">
        <f>IF(N1088="nulová",J1088,0)</f>
        <v>0</v>
      </c>
      <c r="BJ1088" s="24" t="s">
        <v>38</v>
      </c>
      <c r="BK1088" s="233">
        <f>ROUND(I1088*H1088,2)</f>
        <v>0</v>
      </c>
      <c r="BL1088" s="24" t="s">
        <v>160</v>
      </c>
      <c r="BM1088" s="24" t="s">
        <v>1058</v>
      </c>
    </row>
    <row r="1089" s="1" customFormat="1" ht="25.5" customHeight="1">
      <c r="B1089" s="47"/>
      <c r="C1089" s="222" t="s">
        <v>1059</v>
      </c>
      <c r="D1089" s="222" t="s">
        <v>156</v>
      </c>
      <c r="E1089" s="223" t="s">
        <v>1060</v>
      </c>
      <c r="F1089" s="224" t="s">
        <v>1061</v>
      </c>
      <c r="G1089" s="225" t="s">
        <v>246</v>
      </c>
      <c r="H1089" s="226">
        <v>1501.008</v>
      </c>
      <c r="I1089" s="227"/>
      <c r="J1089" s="228">
        <f>ROUND(I1089*H1089,2)</f>
        <v>0</v>
      </c>
      <c r="K1089" s="224" t="s">
        <v>21</v>
      </c>
      <c r="L1089" s="73"/>
      <c r="M1089" s="229" t="s">
        <v>21</v>
      </c>
      <c r="N1089" s="230" t="s">
        <v>47</v>
      </c>
      <c r="O1089" s="48"/>
      <c r="P1089" s="231">
        <f>O1089*H1089</f>
        <v>0</v>
      </c>
      <c r="Q1089" s="231">
        <v>0</v>
      </c>
      <c r="R1089" s="231">
        <f>Q1089*H1089</f>
        <v>0</v>
      </c>
      <c r="S1089" s="231">
        <v>0</v>
      </c>
      <c r="T1089" s="232">
        <f>S1089*H1089</f>
        <v>0</v>
      </c>
      <c r="AR1089" s="24" t="s">
        <v>160</v>
      </c>
      <c r="AT1089" s="24" t="s">
        <v>156</v>
      </c>
      <c r="AU1089" s="24" t="s">
        <v>85</v>
      </c>
      <c r="AY1089" s="24" t="s">
        <v>154</v>
      </c>
      <c r="BE1089" s="233">
        <f>IF(N1089="základní",J1089,0)</f>
        <v>0</v>
      </c>
      <c r="BF1089" s="233">
        <f>IF(N1089="snížená",J1089,0)</f>
        <v>0</v>
      </c>
      <c r="BG1089" s="233">
        <f>IF(N1089="zákl. přenesená",J1089,0)</f>
        <v>0</v>
      </c>
      <c r="BH1089" s="233">
        <f>IF(N1089="sníž. přenesená",J1089,0)</f>
        <v>0</v>
      </c>
      <c r="BI1089" s="233">
        <f>IF(N1089="nulová",J1089,0)</f>
        <v>0</v>
      </c>
      <c r="BJ1089" s="24" t="s">
        <v>38</v>
      </c>
      <c r="BK1089" s="233">
        <f>ROUND(I1089*H1089,2)</f>
        <v>0</v>
      </c>
      <c r="BL1089" s="24" t="s">
        <v>160</v>
      </c>
      <c r="BM1089" s="24" t="s">
        <v>1062</v>
      </c>
    </row>
    <row r="1090" s="1" customFormat="1" ht="16.5" customHeight="1">
      <c r="B1090" s="47"/>
      <c r="C1090" s="222" t="s">
        <v>1063</v>
      </c>
      <c r="D1090" s="222" t="s">
        <v>156</v>
      </c>
      <c r="E1090" s="223" t="s">
        <v>1064</v>
      </c>
      <c r="F1090" s="224" t="s">
        <v>1065</v>
      </c>
      <c r="G1090" s="225" t="s">
        <v>246</v>
      </c>
      <c r="H1090" s="226">
        <v>23.225999999999999</v>
      </c>
      <c r="I1090" s="227"/>
      <c r="J1090" s="228">
        <f>ROUND(I1090*H1090,2)</f>
        <v>0</v>
      </c>
      <c r="K1090" s="224" t="s">
        <v>21</v>
      </c>
      <c r="L1090" s="73"/>
      <c r="M1090" s="229" t="s">
        <v>21</v>
      </c>
      <c r="N1090" s="230" t="s">
        <v>47</v>
      </c>
      <c r="O1090" s="48"/>
      <c r="P1090" s="231">
        <f>O1090*H1090</f>
        <v>0</v>
      </c>
      <c r="Q1090" s="231">
        <v>0</v>
      </c>
      <c r="R1090" s="231">
        <f>Q1090*H1090</f>
        <v>0</v>
      </c>
      <c r="S1090" s="231">
        <v>0</v>
      </c>
      <c r="T1090" s="232">
        <f>S1090*H1090</f>
        <v>0</v>
      </c>
      <c r="AR1090" s="24" t="s">
        <v>160</v>
      </c>
      <c r="AT1090" s="24" t="s">
        <v>156</v>
      </c>
      <c r="AU1090" s="24" t="s">
        <v>85</v>
      </c>
      <c r="AY1090" s="24" t="s">
        <v>154</v>
      </c>
      <c r="BE1090" s="233">
        <f>IF(N1090="základní",J1090,0)</f>
        <v>0</v>
      </c>
      <c r="BF1090" s="233">
        <f>IF(N1090="snížená",J1090,0)</f>
        <v>0</v>
      </c>
      <c r="BG1090" s="233">
        <f>IF(N1090="zákl. přenesená",J1090,0)</f>
        <v>0</v>
      </c>
      <c r="BH1090" s="233">
        <f>IF(N1090="sníž. přenesená",J1090,0)</f>
        <v>0</v>
      </c>
      <c r="BI1090" s="233">
        <f>IF(N1090="nulová",J1090,0)</f>
        <v>0</v>
      </c>
      <c r="BJ1090" s="24" t="s">
        <v>38</v>
      </c>
      <c r="BK1090" s="233">
        <f>ROUND(I1090*H1090,2)</f>
        <v>0</v>
      </c>
      <c r="BL1090" s="24" t="s">
        <v>160</v>
      </c>
      <c r="BM1090" s="24" t="s">
        <v>1066</v>
      </c>
    </row>
    <row r="1091" s="12" customFormat="1">
      <c r="B1091" s="245"/>
      <c r="C1091" s="246"/>
      <c r="D1091" s="236" t="s">
        <v>162</v>
      </c>
      <c r="E1091" s="247" t="s">
        <v>21</v>
      </c>
      <c r="F1091" s="248" t="s">
        <v>1067</v>
      </c>
      <c r="G1091" s="246"/>
      <c r="H1091" s="249">
        <v>1.5129999999999999</v>
      </c>
      <c r="I1091" s="250"/>
      <c r="J1091" s="246"/>
      <c r="K1091" s="246"/>
      <c r="L1091" s="251"/>
      <c r="M1091" s="252"/>
      <c r="N1091" s="253"/>
      <c r="O1091" s="253"/>
      <c r="P1091" s="253"/>
      <c r="Q1091" s="253"/>
      <c r="R1091" s="253"/>
      <c r="S1091" s="253"/>
      <c r="T1091" s="254"/>
      <c r="AT1091" s="255" t="s">
        <v>162</v>
      </c>
      <c r="AU1091" s="255" t="s">
        <v>85</v>
      </c>
      <c r="AV1091" s="12" t="s">
        <v>85</v>
      </c>
      <c r="AW1091" s="12" t="s">
        <v>36</v>
      </c>
      <c r="AX1091" s="12" t="s">
        <v>76</v>
      </c>
      <c r="AY1091" s="255" t="s">
        <v>154</v>
      </c>
    </row>
    <row r="1092" s="12" customFormat="1">
      <c r="B1092" s="245"/>
      <c r="C1092" s="246"/>
      <c r="D1092" s="236" t="s">
        <v>162</v>
      </c>
      <c r="E1092" s="247" t="s">
        <v>21</v>
      </c>
      <c r="F1092" s="248" t="s">
        <v>1068</v>
      </c>
      <c r="G1092" s="246"/>
      <c r="H1092" s="249">
        <v>0.19700000000000001</v>
      </c>
      <c r="I1092" s="250"/>
      <c r="J1092" s="246"/>
      <c r="K1092" s="246"/>
      <c r="L1092" s="251"/>
      <c r="M1092" s="252"/>
      <c r="N1092" s="253"/>
      <c r="O1092" s="253"/>
      <c r="P1092" s="253"/>
      <c r="Q1092" s="253"/>
      <c r="R1092" s="253"/>
      <c r="S1092" s="253"/>
      <c r="T1092" s="254"/>
      <c r="AT1092" s="255" t="s">
        <v>162</v>
      </c>
      <c r="AU1092" s="255" t="s">
        <v>85</v>
      </c>
      <c r="AV1092" s="12" t="s">
        <v>85</v>
      </c>
      <c r="AW1092" s="12" t="s">
        <v>36</v>
      </c>
      <c r="AX1092" s="12" t="s">
        <v>76</v>
      </c>
      <c r="AY1092" s="255" t="s">
        <v>154</v>
      </c>
    </row>
    <row r="1093" s="12" customFormat="1">
      <c r="B1093" s="245"/>
      <c r="C1093" s="246"/>
      <c r="D1093" s="236" t="s">
        <v>162</v>
      </c>
      <c r="E1093" s="247" t="s">
        <v>21</v>
      </c>
      <c r="F1093" s="248" t="s">
        <v>1069</v>
      </c>
      <c r="G1093" s="246"/>
      <c r="H1093" s="249">
        <v>21.515999999999998</v>
      </c>
      <c r="I1093" s="250"/>
      <c r="J1093" s="246"/>
      <c r="K1093" s="246"/>
      <c r="L1093" s="251"/>
      <c r="M1093" s="252"/>
      <c r="N1093" s="253"/>
      <c r="O1093" s="253"/>
      <c r="P1093" s="253"/>
      <c r="Q1093" s="253"/>
      <c r="R1093" s="253"/>
      <c r="S1093" s="253"/>
      <c r="T1093" s="254"/>
      <c r="AT1093" s="255" t="s">
        <v>162</v>
      </c>
      <c r="AU1093" s="255" t="s">
        <v>85</v>
      </c>
      <c r="AV1093" s="12" t="s">
        <v>85</v>
      </c>
      <c r="AW1093" s="12" t="s">
        <v>36</v>
      </c>
      <c r="AX1093" s="12" t="s">
        <v>76</v>
      </c>
      <c r="AY1093" s="255" t="s">
        <v>154</v>
      </c>
    </row>
    <row r="1094" s="13" customFormat="1">
      <c r="B1094" s="256"/>
      <c r="C1094" s="257"/>
      <c r="D1094" s="236" t="s">
        <v>162</v>
      </c>
      <c r="E1094" s="258" t="s">
        <v>21</v>
      </c>
      <c r="F1094" s="259" t="s">
        <v>166</v>
      </c>
      <c r="G1094" s="257"/>
      <c r="H1094" s="260">
        <v>23.225999999999999</v>
      </c>
      <c r="I1094" s="261"/>
      <c r="J1094" s="257"/>
      <c r="K1094" s="257"/>
      <c r="L1094" s="262"/>
      <c r="M1094" s="263"/>
      <c r="N1094" s="264"/>
      <c r="O1094" s="264"/>
      <c r="P1094" s="264"/>
      <c r="Q1094" s="264"/>
      <c r="R1094" s="264"/>
      <c r="S1094" s="264"/>
      <c r="T1094" s="265"/>
      <c r="AT1094" s="266" t="s">
        <v>162</v>
      </c>
      <c r="AU1094" s="266" t="s">
        <v>85</v>
      </c>
      <c r="AV1094" s="13" t="s">
        <v>160</v>
      </c>
      <c r="AW1094" s="13" t="s">
        <v>36</v>
      </c>
      <c r="AX1094" s="13" t="s">
        <v>38</v>
      </c>
      <c r="AY1094" s="266" t="s">
        <v>154</v>
      </c>
    </row>
    <row r="1095" s="1" customFormat="1" ht="25.5" customHeight="1">
      <c r="B1095" s="47"/>
      <c r="C1095" s="222" t="s">
        <v>1070</v>
      </c>
      <c r="D1095" s="222" t="s">
        <v>156</v>
      </c>
      <c r="E1095" s="223" t="s">
        <v>1071</v>
      </c>
      <c r="F1095" s="224" t="s">
        <v>1072</v>
      </c>
      <c r="G1095" s="225" t="s">
        <v>246</v>
      </c>
      <c r="H1095" s="226">
        <v>53.277999999999999</v>
      </c>
      <c r="I1095" s="227"/>
      <c r="J1095" s="228">
        <f>ROUND(I1095*H1095,2)</f>
        <v>0</v>
      </c>
      <c r="K1095" s="224" t="s">
        <v>21</v>
      </c>
      <c r="L1095" s="73"/>
      <c r="M1095" s="229" t="s">
        <v>21</v>
      </c>
      <c r="N1095" s="230" t="s">
        <v>47</v>
      </c>
      <c r="O1095" s="48"/>
      <c r="P1095" s="231">
        <f>O1095*H1095</f>
        <v>0</v>
      </c>
      <c r="Q1095" s="231">
        <v>0</v>
      </c>
      <c r="R1095" s="231">
        <f>Q1095*H1095</f>
        <v>0</v>
      </c>
      <c r="S1095" s="231">
        <v>0</v>
      </c>
      <c r="T1095" s="232">
        <f>S1095*H1095</f>
        <v>0</v>
      </c>
      <c r="AR1095" s="24" t="s">
        <v>160</v>
      </c>
      <c r="AT1095" s="24" t="s">
        <v>156</v>
      </c>
      <c r="AU1095" s="24" t="s">
        <v>85</v>
      </c>
      <c r="AY1095" s="24" t="s">
        <v>154</v>
      </c>
      <c r="BE1095" s="233">
        <f>IF(N1095="základní",J1095,0)</f>
        <v>0</v>
      </c>
      <c r="BF1095" s="233">
        <f>IF(N1095="snížená",J1095,0)</f>
        <v>0</v>
      </c>
      <c r="BG1095" s="233">
        <f>IF(N1095="zákl. přenesená",J1095,0)</f>
        <v>0</v>
      </c>
      <c r="BH1095" s="233">
        <f>IF(N1095="sníž. přenesená",J1095,0)</f>
        <v>0</v>
      </c>
      <c r="BI1095" s="233">
        <f>IF(N1095="nulová",J1095,0)</f>
        <v>0</v>
      </c>
      <c r="BJ1095" s="24" t="s">
        <v>38</v>
      </c>
      <c r="BK1095" s="233">
        <f>ROUND(I1095*H1095,2)</f>
        <v>0</v>
      </c>
      <c r="BL1095" s="24" t="s">
        <v>160</v>
      </c>
      <c r="BM1095" s="24" t="s">
        <v>1073</v>
      </c>
    </row>
    <row r="1096" s="1" customFormat="1" ht="16.5" customHeight="1">
      <c r="B1096" s="47"/>
      <c r="C1096" s="222" t="s">
        <v>1074</v>
      </c>
      <c r="D1096" s="222" t="s">
        <v>156</v>
      </c>
      <c r="E1096" s="223" t="s">
        <v>1075</v>
      </c>
      <c r="F1096" s="224" t="s">
        <v>1076</v>
      </c>
      <c r="G1096" s="225" t="s">
        <v>246</v>
      </c>
      <c r="H1096" s="226">
        <v>0.41599999999999998</v>
      </c>
      <c r="I1096" s="227"/>
      <c r="J1096" s="228">
        <f>ROUND(I1096*H1096,2)</f>
        <v>0</v>
      </c>
      <c r="K1096" s="224" t="s">
        <v>21</v>
      </c>
      <c r="L1096" s="73"/>
      <c r="M1096" s="229" t="s">
        <v>21</v>
      </c>
      <c r="N1096" s="230" t="s">
        <v>47</v>
      </c>
      <c r="O1096" s="48"/>
      <c r="P1096" s="231">
        <f>O1096*H1096</f>
        <v>0</v>
      </c>
      <c r="Q1096" s="231">
        <v>0</v>
      </c>
      <c r="R1096" s="231">
        <f>Q1096*H1096</f>
        <v>0</v>
      </c>
      <c r="S1096" s="231">
        <v>0</v>
      </c>
      <c r="T1096" s="232">
        <f>S1096*H1096</f>
        <v>0</v>
      </c>
      <c r="AR1096" s="24" t="s">
        <v>160</v>
      </c>
      <c r="AT1096" s="24" t="s">
        <v>156</v>
      </c>
      <c r="AU1096" s="24" t="s">
        <v>85</v>
      </c>
      <c r="AY1096" s="24" t="s">
        <v>154</v>
      </c>
      <c r="BE1096" s="233">
        <f>IF(N1096="základní",J1096,0)</f>
        <v>0</v>
      </c>
      <c r="BF1096" s="233">
        <f>IF(N1096="snížená",J1096,0)</f>
        <v>0</v>
      </c>
      <c r="BG1096" s="233">
        <f>IF(N1096="zákl. přenesená",J1096,0)</f>
        <v>0</v>
      </c>
      <c r="BH1096" s="233">
        <f>IF(N1096="sníž. přenesená",J1096,0)</f>
        <v>0</v>
      </c>
      <c r="BI1096" s="233">
        <f>IF(N1096="nulová",J1096,0)</f>
        <v>0</v>
      </c>
      <c r="BJ1096" s="24" t="s">
        <v>38</v>
      </c>
      <c r="BK1096" s="233">
        <f>ROUND(I1096*H1096,2)</f>
        <v>0</v>
      </c>
      <c r="BL1096" s="24" t="s">
        <v>160</v>
      </c>
      <c r="BM1096" s="24" t="s">
        <v>1077</v>
      </c>
    </row>
    <row r="1097" s="12" customFormat="1">
      <c r="B1097" s="245"/>
      <c r="C1097" s="246"/>
      <c r="D1097" s="236" t="s">
        <v>162</v>
      </c>
      <c r="E1097" s="247" t="s">
        <v>21</v>
      </c>
      <c r="F1097" s="248" t="s">
        <v>1078</v>
      </c>
      <c r="G1097" s="246"/>
      <c r="H1097" s="249">
        <v>0.41599999999999998</v>
      </c>
      <c r="I1097" s="250"/>
      <c r="J1097" s="246"/>
      <c r="K1097" s="246"/>
      <c r="L1097" s="251"/>
      <c r="M1097" s="252"/>
      <c r="N1097" s="253"/>
      <c r="O1097" s="253"/>
      <c r="P1097" s="253"/>
      <c r="Q1097" s="253"/>
      <c r="R1097" s="253"/>
      <c r="S1097" s="253"/>
      <c r="T1097" s="254"/>
      <c r="AT1097" s="255" t="s">
        <v>162</v>
      </c>
      <c r="AU1097" s="255" t="s">
        <v>85</v>
      </c>
      <c r="AV1097" s="12" t="s">
        <v>85</v>
      </c>
      <c r="AW1097" s="12" t="s">
        <v>36</v>
      </c>
      <c r="AX1097" s="12" t="s">
        <v>38</v>
      </c>
      <c r="AY1097" s="255" t="s">
        <v>154</v>
      </c>
    </row>
    <row r="1098" s="1" customFormat="1" ht="16.5" customHeight="1">
      <c r="B1098" s="47"/>
      <c r="C1098" s="222" t="s">
        <v>1079</v>
      </c>
      <c r="D1098" s="222" t="s">
        <v>156</v>
      </c>
      <c r="E1098" s="223" t="s">
        <v>1080</v>
      </c>
      <c r="F1098" s="224" t="s">
        <v>1081</v>
      </c>
      <c r="G1098" s="225" t="s">
        <v>246</v>
      </c>
      <c r="H1098" s="226">
        <v>2.8769999999999998</v>
      </c>
      <c r="I1098" s="227"/>
      <c r="J1098" s="228">
        <f>ROUND(I1098*H1098,2)</f>
        <v>0</v>
      </c>
      <c r="K1098" s="224" t="s">
        <v>21</v>
      </c>
      <c r="L1098" s="73"/>
      <c r="M1098" s="229" t="s">
        <v>21</v>
      </c>
      <c r="N1098" s="230" t="s">
        <v>47</v>
      </c>
      <c r="O1098" s="48"/>
      <c r="P1098" s="231">
        <f>O1098*H1098</f>
        <v>0</v>
      </c>
      <c r="Q1098" s="231">
        <v>0</v>
      </c>
      <c r="R1098" s="231">
        <f>Q1098*H1098</f>
        <v>0</v>
      </c>
      <c r="S1098" s="231">
        <v>0</v>
      </c>
      <c r="T1098" s="232">
        <f>S1098*H1098</f>
        <v>0</v>
      </c>
      <c r="AR1098" s="24" t="s">
        <v>160</v>
      </c>
      <c r="AT1098" s="24" t="s">
        <v>156</v>
      </c>
      <c r="AU1098" s="24" t="s">
        <v>85</v>
      </c>
      <c r="AY1098" s="24" t="s">
        <v>154</v>
      </c>
      <c r="BE1098" s="233">
        <f>IF(N1098="základní",J1098,0)</f>
        <v>0</v>
      </c>
      <c r="BF1098" s="233">
        <f>IF(N1098="snížená",J1098,0)</f>
        <v>0</v>
      </c>
      <c r="BG1098" s="233">
        <f>IF(N1098="zákl. přenesená",J1098,0)</f>
        <v>0</v>
      </c>
      <c r="BH1098" s="233">
        <f>IF(N1098="sníž. přenesená",J1098,0)</f>
        <v>0</v>
      </c>
      <c r="BI1098" s="233">
        <f>IF(N1098="nulová",J1098,0)</f>
        <v>0</v>
      </c>
      <c r="BJ1098" s="24" t="s">
        <v>38</v>
      </c>
      <c r="BK1098" s="233">
        <f>ROUND(I1098*H1098,2)</f>
        <v>0</v>
      </c>
      <c r="BL1098" s="24" t="s">
        <v>160</v>
      </c>
      <c r="BM1098" s="24" t="s">
        <v>1082</v>
      </c>
    </row>
    <row r="1099" s="12" customFormat="1">
      <c r="B1099" s="245"/>
      <c r="C1099" s="246"/>
      <c r="D1099" s="236" t="s">
        <v>162</v>
      </c>
      <c r="E1099" s="247" t="s">
        <v>21</v>
      </c>
      <c r="F1099" s="248" t="s">
        <v>1083</v>
      </c>
      <c r="G1099" s="246"/>
      <c r="H1099" s="249">
        <v>1.728</v>
      </c>
      <c r="I1099" s="250"/>
      <c r="J1099" s="246"/>
      <c r="K1099" s="246"/>
      <c r="L1099" s="251"/>
      <c r="M1099" s="252"/>
      <c r="N1099" s="253"/>
      <c r="O1099" s="253"/>
      <c r="P1099" s="253"/>
      <c r="Q1099" s="253"/>
      <c r="R1099" s="253"/>
      <c r="S1099" s="253"/>
      <c r="T1099" s="254"/>
      <c r="AT1099" s="255" t="s">
        <v>162</v>
      </c>
      <c r="AU1099" s="255" t="s">
        <v>85</v>
      </c>
      <c r="AV1099" s="12" t="s">
        <v>85</v>
      </c>
      <c r="AW1099" s="12" t="s">
        <v>36</v>
      </c>
      <c r="AX1099" s="12" t="s">
        <v>76</v>
      </c>
      <c r="AY1099" s="255" t="s">
        <v>154</v>
      </c>
    </row>
    <row r="1100" s="12" customFormat="1">
      <c r="B1100" s="245"/>
      <c r="C1100" s="246"/>
      <c r="D1100" s="236" t="s">
        <v>162</v>
      </c>
      <c r="E1100" s="247" t="s">
        <v>21</v>
      </c>
      <c r="F1100" s="248" t="s">
        <v>1084</v>
      </c>
      <c r="G1100" s="246"/>
      <c r="H1100" s="249">
        <v>0.26200000000000001</v>
      </c>
      <c r="I1100" s="250"/>
      <c r="J1100" s="246"/>
      <c r="K1100" s="246"/>
      <c r="L1100" s="251"/>
      <c r="M1100" s="252"/>
      <c r="N1100" s="253"/>
      <c r="O1100" s="253"/>
      <c r="P1100" s="253"/>
      <c r="Q1100" s="253"/>
      <c r="R1100" s="253"/>
      <c r="S1100" s="253"/>
      <c r="T1100" s="254"/>
      <c r="AT1100" s="255" t="s">
        <v>162</v>
      </c>
      <c r="AU1100" s="255" t="s">
        <v>85</v>
      </c>
      <c r="AV1100" s="12" t="s">
        <v>85</v>
      </c>
      <c r="AW1100" s="12" t="s">
        <v>36</v>
      </c>
      <c r="AX1100" s="12" t="s">
        <v>76</v>
      </c>
      <c r="AY1100" s="255" t="s">
        <v>154</v>
      </c>
    </row>
    <row r="1101" s="12" customFormat="1">
      <c r="B1101" s="245"/>
      <c r="C1101" s="246"/>
      <c r="D1101" s="236" t="s">
        <v>162</v>
      </c>
      <c r="E1101" s="247" t="s">
        <v>21</v>
      </c>
      <c r="F1101" s="248" t="s">
        <v>1085</v>
      </c>
      <c r="G1101" s="246"/>
      <c r="H1101" s="249">
        <v>0.88700000000000001</v>
      </c>
      <c r="I1101" s="250"/>
      <c r="J1101" s="246"/>
      <c r="K1101" s="246"/>
      <c r="L1101" s="251"/>
      <c r="M1101" s="252"/>
      <c r="N1101" s="253"/>
      <c r="O1101" s="253"/>
      <c r="P1101" s="253"/>
      <c r="Q1101" s="253"/>
      <c r="R1101" s="253"/>
      <c r="S1101" s="253"/>
      <c r="T1101" s="254"/>
      <c r="AT1101" s="255" t="s">
        <v>162</v>
      </c>
      <c r="AU1101" s="255" t="s">
        <v>85</v>
      </c>
      <c r="AV1101" s="12" t="s">
        <v>85</v>
      </c>
      <c r="AW1101" s="12" t="s">
        <v>36</v>
      </c>
      <c r="AX1101" s="12" t="s">
        <v>76</v>
      </c>
      <c r="AY1101" s="255" t="s">
        <v>154</v>
      </c>
    </row>
    <row r="1102" s="13" customFormat="1">
      <c r="B1102" s="256"/>
      <c r="C1102" s="257"/>
      <c r="D1102" s="236" t="s">
        <v>162</v>
      </c>
      <c r="E1102" s="258" t="s">
        <v>21</v>
      </c>
      <c r="F1102" s="259" t="s">
        <v>166</v>
      </c>
      <c r="G1102" s="257"/>
      <c r="H1102" s="260">
        <v>2.8769999999999998</v>
      </c>
      <c r="I1102" s="261"/>
      <c r="J1102" s="257"/>
      <c r="K1102" s="257"/>
      <c r="L1102" s="262"/>
      <c r="M1102" s="263"/>
      <c r="N1102" s="264"/>
      <c r="O1102" s="264"/>
      <c r="P1102" s="264"/>
      <c r="Q1102" s="264"/>
      <c r="R1102" s="264"/>
      <c r="S1102" s="264"/>
      <c r="T1102" s="265"/>
      <c r="AT1102" s="266" t="s">
        <v>162</v>
      </c>
      <c r="AU1102" s="266" t="s">
        <v>85</v>
      </c>
      <c r="AV1102" s="13" t="s">
        <v>160</v>
      </c>
      <c r="AW1102" s="13" t="s">
        <v>36</v>
      </c>
      <c r="AX1102" s="13" t="s">
        <v>38</v>
      </c>
      <c r="AY1102" s="266" t="s">
        <v>154</v>
      </c>
    </row>
    <row r="1103" s="1" customFormat="1" ht="25.5" customHeight="1">
      <c r="B1103" s="47"/>
      <c r="C1103" s="222" t="s">
        <v>1086</v>
      </c>
      <c r="D1103" s="222" t="s">
        <v>156</v>
      </c>
      <c r="E1103" s="223" t="s">
        <v>1087</v>
      </c>
      <c r="F1103" s="224" t="s">
        <v>1088</v>
      </c>
      <c r="G1103" s="225" t="s">
        <v>246</v>
      </c>
      <c r="H1103" s="226">
        <v>0.58199999999999996</v>
      </c>
      <c r="I1103" s="227"/>
      <c r="J1103" s="228">
        <f>ROUND(I1103*H1103,2)</f>
        <v>0</v>
      </c>
      <c r="K1103" s="224" t="s">
        <v>21</v>
      </c>
      <c r="L1103" s="73"/>
      <c r="M1103" s="229" t="s">
        <v>21</v>
      </c>
      <c r="N1103" s="230" t="s">
        <v>47</v>
      </c>
      <c r="O1103" s="48"/>
      <c r="P1103" s="231">
        <f>O1103*H1103</f>
        <v>0</v>
      </c>
      <c r="Q1103" s="231">
        <v>0</v>
      </c>
      <c r="R1103" s="231">
        <f>Q1103*H1103</f>
        <v>0</v>
      </c>
      <c r="S1103" s="231">
        <v>0</v>
      </c>
      <c r="T1103" s="232">
        <f>S1103*H1103</f>
        <v>0</v>
      </c>
      <c r="AR1103" s="24" t="s">
        <v>160</v>
      </c>
      <c r="AT1103" s="24" t="s">
        <v>156</v>
      </c>
      <c r="AU1103" s="24" t="s">
        <v>85</v>
      </c>
      <c r="AY1103" s="24" t="s">
        <v>154</v>
      </c>
      <c r="BE1103" s="233">
        <f>IF(N1103="základní",J1103,0)</f>
        <v>0</v>
      </c>
      <c r="BF1103" s="233">
        <f>IF(N1103="snížená",J1103,0)</f>
        <v>0</v>
      </c>
      <c r="BG1103" s="233">
        <f>IF(N1103="zákl. přenesená",J1103,0)</f>
        <v>0</v>
      </c>
      <c r="BH1103" s="233">
        <f>IF(N1103="sníž. přenesená",J1103,0)</f>
        <v>0</v>
      </c>
      <c r="BI1103" s="233">
        <f>IF(N1103="nulová",J1103,0)</f>
        <v>0</v>
      </c>
      <c r="BJ1103" s="24" t="s">
        <v>38</v>
      </c>
      <c r="BK1103" s="233">
        <f>ROUND(I1103*H1103,2)</f>
        <v>0</v>
      </c>
      <c r="BL1103" s="24" t="s">
        <v>160</v>
      </c>
      <c r="BM1103" s="24" t="s">
        <v>1089</v>
      </c>
    </row>
    <row r="1104" s="12" customFormat="1">
      <c r="B1104" s="245"/>
      <c r="C1104" s="246"/>
      <c r="D1104" s="236" t="s">
        <v>162</v>
      </c>
      <c r="E1104" s="247" t="s">
        <v>21</v>
      </c>
      <c r="F1104" s="248" t="s">
        <v>1090</v>
      </c>
      <c r="G1104" s="246"/>
      <c r="H1104" s="249">
        <v>0.58199999999999996</v>
      </c>
      <c r="I1104" s="250"/>
      <c r="J1104" s="246"/>
      <c r="K1104" s="246"/>
      <c r="L1104" s="251"/>
      <c r="M1104" s="252"/>
      <c r="N1104" s="253"/>
      <c r="O1104" s="253"/>
      <c r="P1104" s="253"/>
      <c r="Q1104" s="253"/>
      <c r="R1104" s="253"/>
      <c r="S1104" s="253"/>
      <c r="T1104" s="254"/>
      <c r="AT1104" s="255" t="s">
        <v>162</v>
      </c>
      <c r="AU1104" s="255" t="s">
        <v>85</v>
      </c>
      <c r="AV1104" s="12" t="s">
        <v>85</v>
      </c>
      <c r="AW1104" s="12" t="s">
        <v>36</v>
      </c>
      <c r="AX1104" s="12" t="s">
        <v>38</v>
      </c>
      <c r="AY1104" s="255" t="s">
        <v>154</v>
      </c>
    </row>
    <row r="1105" s="1" customFormat="1" ht="16.5" customHeight="1">
      <c r="B1105" s="47"/>
      <c r="C1105" s="222" t="s">
        <v>1091</v>
      </c>
      <c r="D1105" s="222" t="s">
        <v>156</v>
      </c>
      <c r="E1105" s="223" t="s">
        <v>1092</v>
      </c>
      <c r="F1105" s="224" t="s">
        <v>1093</v>
      </c>
      <c r="G1105" s="225" t="s">
        <v>246</v>
      </c>
      <c r="H1105" s="226">
        <v>2.1110000000000002</v>
      </c>
      <c r="I1105" s="227"/>
      <c r="J1105" s="228">
        <f>ROUND(I1105*H1105,2)</f>
        <v>0</v>
      </c>
      <c r="K1105" s="224" t="s">
        <v>21</v>
      </c>
      <c r="L1105" s="73"/>
      <c r="M1105" s="229" t="s">
        <v>21</v>
      </c>
      <c r="N1105" s="230" t="s">
        <v>47</v>
      </c>
      <c r="O1105" s="48"/>
      <c r="P1105" s="231">
        <f>O1105*H1105</f>
        <v>0</v>
      </c>
      <c r="Q1105" s="231">
        <v>0</v>
      </c>
      <c r="R1105" s="231">
        <f>Q1105*H1105</f>
        <v>0</v>
      </c>
      <c r="S1105" s="231">
        <v>0</v>
      </c>
      <c r="T1105" s="232">
        <f>S1105*H1105</f>
        <v>0</v>
      </c>
      <c r="AR1105" s="24" t="s">
        <v>160</v>
      </c>
      <c r="AT1105" s="24" t="s">
        <v>156</v>
      </c>
      <c r="AU1105" s="24" t="s">
        <v>85</v>
      </c>
      <c r="AY1105" s="24" t="s">
        <v>154</v>
      </c>
      <c r="BE1105" s="233">
        <f>IF(N1105="základní",J1105,0)</f>
        <v>0</v>
      </c>
      <c r="BF1105" s="233">
        <f>IF(N1105="snížená",J1105,0)</f>
        <v>0</v>
      </c>
      <c r="BG1105" s="233">
        <f>IF(N1105="zákl. přenesená",J1105,0)</f>
        <v>0</v>
      </c>
      <c r="BH1105" s="233">
        <f>IF(N1105="sníž. přenesená",J1105,0)</f>
        <v>0</v>
      </c>
      <c r="BI1105" s="233">
        <f>IF(N1105="nulová",J1105,0)</f>
        <v>0</v>
      </c>
      <c r="BJ1105" s="24" t="s">
        <v>38</v>
      </c>
      <c r="BK1105" s="233">
        <f>ROUND(I1105*H1105,2)</f>
        <v>0</v>
      </c>
      <c r="BL1105" s="24" t="s">
        <v>160</v>
      </c>
      <c r="BM1105" s="24" t="s">
        <v>1094</v>
      </c>
    </row>
    <row r="1106" s="12" customFormat="1">
      <c r="B1106" s="245"/>
      <c r="C1106" s="246"/>
      <c r="D1106" s="236" t="s">
        <v>162</v>
      </c>
      <c r="E1106" s="247" t="s">
        <v>21</v>
      </c>
      <c r="F1106" s="248" t="s">
        <v>1095</v>
      </c>
      <c r="G1106" s="246"/>
      <c r="H1106" s="249">
        <v>2.1110000000000002</v>
      </c>
      <c r="I1106" s="250"/>
      <c r="J1106" s="246"/>
      <c r="K1106" s="246"/>
      <c r="L1106" s="251"/>
      <c r="M1106" s="252"/>
      <c r="N1106" s="253"/>
      <c r="O1106" s="253"/>
      <c r="P1106" s="253"/>
      <c r="Q1106" s="253"/>
      <c r="R1106" s="253"/>
      <c r="S1106" s="253"/>
      <c r="T1106" s="254"/>
      <c r="AT1106" s="255" t="s">
        <v>162</v>
      </c>
      <c r="AU1106" s="255" t="s">
        <v>85</v>
      </c>
      <c r="AV1106" s="12" t="s">
        <v>85</v>
      </c>
      <c r="AW1106" s="12" t="s">
        <v>36</v>
      </c>
      <c r="AX1106" s="12" t="s">
        <v>38</v>
      </c>
      <c r="AY1106" s="255" t="s">
        <v>154</v>
      </c>
    </row>
    <row r="1107" s="1" customFormat="1" ht="25.5" customHeight="1">
      <c r="B1107" s="47"/>
      <c r="C1107" s="222" t="s">
        <v>1096</v>
      </c>
      <c r="D1107" s="222" t="s">
        <v>156</v>
      </c>
      <c r="E1107" s="223" t="s">
        <v>1097</v>
      </c>
      <c r="F1107" s="224" t="s">
        <v>1098</v>
      </c>
      <c r="G1107" s="225" t="s">
        <v>246</v>
      </c>
      <c r="H1107" s="226">
        <v>0.70299999999999996</v>
      </c>
      <c r="I1107" s="227"/>
      <c r="J1107" s="228">
        <f>ROUND(I1107*H1107,2)</f>
        <v>0</v>
      </c>
      <c r="K1107" s="224" t="s">
        <v>21</v>
      </c>
      <c r="L1107" s="73"/>
      <c r="M1107" s="229" t="s">
        <v>21</v>
      </c>
      <c r="N1107" s="230" t="s">
        <v>47</v>
      </c>
      <c r="O1107" s="48"/>
      <c r="P1107" s="231">
        <f>O1107*H1107</f>
        <v>0</v>
      </c>
      <c r="Q1107" s="231">
        <v>0</v>
      </c>
      <c r="R1107" s="231">
        <f>Q1107*H1107</f>
        <v>0</v>
      </c>
      <c r="S1107" s="231">
        <v>0</v>
      </c>
      <c r="T1107" s="232">
        <f>S1107*H1107</f>
        <v>0</v>
      </c>
      <c r="AR1107" s="24" t="s">
        <v>160</v>
      </c>
      <c r="AT1107" s="24" t="s">
        <v>156</v>
      </c>
      <c r="AU1107" s="24" t="s">
        <v>85</v>
      </c>
      <c r="AY1107" s="24" t="s">
        <v>154</v>
      </c>
      <c r="BE1107" s="233">
        <f>IF(N1107="základní",J1107,0)</f>
        <v>0</v>
      </c>
      <c r="BF1107" s="233">
        <f>IF(N1107="snížená",J1107,0)</f>
        <v>0</v>
      </c>
      <c r="BG1107" s="233">
        <f>IF(N1107="zákl. přenesená",J1107,0)</f>
        <v>0</v>
      </c>
      <c r="BH1107" s="233">
        <f>IF(N1107="sníž. přenesená",J1107,0)</f>
        <v>0</v>
      </c>
      <c r="BI1107" s="233">
        <f>IF(N1107="nulová",J1107,0)</f>
        <v>0</v>
      </c>
      <c r="BJ1107" s="24" t="s">
        <v>38</v>
      </c>
      <c r="BK1107" s="233">
        <f>ROUND(I1107*H1107,2)</f>
        <v>0</v>
      </c>
      <c r="BL1107" s="24" t="s">
        <v>160</v>
      </c>
      <c r="BM1107" s="24" t="s">
        <v>1099</v>
      </c>
    </row>
    <row r="1108" s="12" customFormat="1">
      <c r="B1108" s="245"/>
      <c r="C1108" s="246"/>
      <c r="D1108" s="236" t="s">
        <v>162</v>
      </c>
      <c r="E1108" s="247" t="s">
        <v>21</v>
      </c>
      <c r="F1108" s="248" t="s">
        <v>1100</v>
      </c>
      <c r="G1108" s="246"/>
      <c r="H1108" s="249">
        <v>0.70299999999999996</v>
      </c>
      <c r="I1108" s="250"/>
      <c r="J1108" s="246"/>
      <c r="K1108" s="246"/>
      <c r="L1108" s="251"/>
      <c r="M1108" s="252"/>
      <c r="N1108" s="253"/>
      <c r="O1108" s="253"/>
      <c r="P1108" s="253"/>
      <c r="Q1108" s="253"/>
      <c r="R1108" s="253"/>
      <c r="S1108" s="253"/>
      <c r="T1108" s="254"/>
      <c r="AT1108" s="255" t="s">
        <v>162</v>
      </c>
      <c r="AU1108" s="255" t="s">
        <v>85</v>
      </c>
      <c r="AV1108" s="12" t="s">
        <v>85</v>
      </c>
      <c r="AW1108" s="12" t="s">
        <v>36</v>
      </c>
      <c r="AX1108" s="12" t="s">
        <v>38</v>
      </c>
      <c r="AY1108" s="255" t="s">
        <v>154</v>
      </c>
    </row>
    <row r="1109" s="1" customFormat="1" ht="16.5" customHeight="1">
      <c r="B1109" s="47"/>
      <c r="C1109" s="222" t="s">
        <v>1101</v>
      </c>
      <c r="D1109" s="222" t="s">
        <v>156</v>
      </c>
      <c r="E1109" s="223" t="s">
        <v>1102</v>
      </c>
      <c r="F1109" s="224" t="s">
        <v>1103</v>
      </c>
      <c r="G1109" s="225" t="s">
        <v>246</v>
      </c>
      <c r="H1109" s="226">
        <v>-0.88700000000000001</v>
      </c>
      <c r="I1109" s="227"/>
      <c r="J1109" s="228">
        <f>ROUND(I1109*H1109,2)</f>
        <v>0</v>
      </c>
      <c r="K1109" s="224" t="s">
        <v>21</v>
      </c>
      <c r="L1109" s="73"/>
      <c r="M1109" s="229" t="s">
        <v>21</v>
      </c>
      <c r="N1109" s="230" t="s">
        <v>47</v>
      </c>
      <c r="O1109" s="48"/>
      <c r="P1109" s="231">
        <f>O1109*H1109</f>
        <v>0</v>
      </c>
      <c r="Q1109" s="231">
        <v>0</v>
      </c>
      <c r="R1109" s="231">
        <f>Q1109*H1109</f>
        <v>0</v>
      </c>
      <c r="S1109" s="231">
        <v>0</v>
      </c>
      <c r="T1109" s="232">
        <f>S1109*H1109</f>
        <v>0</v>
      </c>
      <c r="AR1109" s="24" t="s">
        <v>160</v>
      </c>
      <c r="AT1109" s="24" t="s">
        <v>156</v>
      </c>
      <c r="AU1109" s="24" t="s">
        <v>85</v>
      </c>
      <c r="AY1109" s="24" t="s">
        <v>154</v>
      </c>
      <c r="BE1109" s="233">
        <f>IF(N1109="základní",J1109,0)</f>
        <v>0</v>
      </c>
      <c r="BF1109" s="233">
        <f>IF(N1109="snížená",J1109,0)</f>
        <v>0</v>
      </c>
      <c r="BG1109" s="233">
        <f>IF(N1109="zákl. přenesená",J1109,0)</f>
        <v>0</v>
      </c>
      <c r="BH1109" s="233">
        <f>IF(N1109="sníž. přenesená",J1109,0)</f>
        <v>0</v>
      </c>
      <c r="BI1109" s="233">
        <f>IF(N1109="nulová",J1109,0)</f>
        <v>0</v>
      </c>
      <c r="BJ1109" s="24" t="s">
        <v>38</v>
      </c>
      <c r="BK1109" s="233">
        <f>ROUND(I1109*H1109,2)</f>
        <v>0</v>
      </c>
      <c r="BL1109" s="24" t="s">
        <v>160</v>
      </c>
      <c r="BM1109" s="24" t="s">
        <v>1104</v>
      </c>
    </row>
    <row r="1110" s="11" customFormat="1">
      <c r="B1110" s="234"/>
      <c r="C1110" s="235"/>
      <c r="D1110" s="236" t="s">
        <v>162</v>
      </c>
      <c r="E1110" s="237" t="s">
        <v>21</v>
      </c>
      <c r="F1110" s="238" t="s">
        <v>1105</v>
      </c>
      <c r="G1110" s="235"/>
      <c r="H1110" s="237" t="s">
        <v>21</v>
      </c>
      <c r="I1110" s="239"/>
      <c r="J1110" s="235"/>
      <c r="K1110" s="235"/>
      <c r="L1110" s="240"/>
      <c r="M1110" s="241"/>
      <c r="N1110" s="242"/>
      <c r="O1110" s="242"/>
      <c r="P1110" s="242"/>
      <c r="Q1110" s="242"/>
      <c r="R1110" s="242"/>
      <c r="S1110" s="242"/>
      <c r="T1110" s="243"/>
      <c r="AT1110" s="244" t="s">
        <v>162</v>
      </c>
      <c r="AU1110" s="244" t="s">
        <v>85</v>
      </c>
      <c r="AV1110" s="11" t="s">
        <v>38</v>
      </c>
      <c r="AW1110" s="11" t="s">
        <v>36</v>
      </c>
      <c r="AX1110" s="11" t="s">
        <v>76</v>
      </c>
      <c r="AY1110" s="244" t="s">
        <v>154</v>
      </c>
    </row>
    <row r="1111" s="12" customFormat="1">
      <c r="B1111" s="245"/>
      <c r="C1111" s="246"/>
      <c r="D1111" s="236" t="s">
        <v>162</v>
      </c>
      <c r="E1111" s="247" t="s">
        <v>21</v>
      </c>
      <c r="F1111" s="248" t="s">
        <v>1106</v>
      </c>
      <c r="G1111" s="246"/>
      <c r="H1111" s="249">
        <v>-0.88700000000000001</v>
      </c>
      <c r="I1111" s="250"/>
      <c r="J1111" s="246"/>
      <c r="K1111" s="246"/>
      <c r="L1111" s="251"/>
      <c r="M1111" s="252"/>
      <c r="N1111" s="253"/>
      <c r="O1111" s="253"/>
      <c r="P1111" s="253"/>
      <c r="Q1111" s="253"/>
      <c r="R1111" s="253"/>
      <c r="S1111" s="253"/>
      <c r="T1111" s="254"/>
      <c r="AT1111" s="255" t="s">
        <v>162</v>
      </c>
      <c r="AU1111" s="255" t="s">
        <v>85</v>
      </c>
      <c r="AV1111" s="12" t="s">
        <v>85</v>
      </c>
      <c r="AW1111" s="12" t="s">
        <v>36</v>
      </c>
      <c r="AX1111" s="12" t="s">
        <v>76</v>
      </c>
      <c r="AY1111" s="255" t="s">
        <v>154</v>
      </c>
    </row>
    <row r="1112" s="13" customFormat="1">
      <c r="B1112" s="256"/>
      <c r="C1112" s="257"/>
      <c r="D1112" s="236" t="s">
        <v>162</v>
      </c>
      <c r="E1112" s="258" t="s">
        <v>21</v>
      </c>
      <c r="F1112" s="259" t="s">
        <v>166</v>
      </c>
      <c r="G1112" s="257"/>
      <c r="H1112" s="260">
        <v>-0.88700000000000001</v>
      </c>
      <c r="I1112" s="261"/>
      <c r="J1112" s="257"/>
      <c r="K1112" s="257"/>
      <c r="L1112" s="262"/>
      <c r="M1112" s="263"/>
      <c r="N1112" s="264"/>
      <c r="O1112" s="264"/>
      <c r="P1112" s="264"/>
      <c r="Q1112" s="264"/>
      <c r="R1112" s="264"/>
      <c r="S1112" s="264"/>
      <c r="T1112" s="265"/>
      <c r="AT1112" s="266" t="s">
        <v>162</v>
      </c>
      <c r="AU1112" s="266" t="s">
        <v>85</v>
      </c>
      <c r="AV1112" s="13" t="s">
        <v>160</v>
      </c>
      <c r="AW1112" s="13" t="s">
        <v>36</v>
      </c>
      <c r="AX1112" s="13" t="s">
        <v>38</v>
      </c>
      <c r="AY1112" s="266" t="s">
        <v>154</v>
      </c>
    </row>
    <row r="1113" s="1" customFormat="1" ht="16.5" customHeight="1">
      <c r="B1113" s="47"/>
      <c r="C1113" s="222" t="s">
        <v>1107</v>
      </c>
      <c r="D1113" s="222" t="s">
        <v>156</v>
      </c>
      <c r="E1113" s="223" t="s">
        <v>1108</v>
      </c>
      <c r="F1113" s="224" t="s">
        <v>1109</v>
      </c>
      <c r="G1113" s="225" t="s">
        <v>246</v>
      </c>
      <c r="H1113" s="226">
        <v>1.6879999999999999</v>
      </c>
      <c r="I1113" s="227"/>
      <c r="J1113" s="228">
        <f>ROUND(I1113*H1113,2)</f>
        <v>0</v>
      </c>
      <c r="K1113" s="224" t="s">
        <v>21</v>
      </c>
      <c r="L1113" s="73"/>
      <c r="M1113" s="229" t="s">
        <v>21</v>
      </c>
      <c r="N1113" s="230" t="s">
        <v>47</v>
      </c>
      <c r="O1113" s="48"/>
      <c r="P1113" s="231">
        <f>O1113*H1113</f>
        <v>0</v>
      </c>
      <c r="Q1113" s="231">
        <v>0</v>
      </c>
      <c r="R1113" s="231">
        <f>Q1113*H1113</f>
        <v>0</v>
      </c>
      <c r="S1113" s="231">
        <v>0</v>
      </c>
      <c r="T1113" s="232">
        <f>S1113*H1113</f>
        <v>0</v>
      </c>
      <c r="AR1113" s="24" t="s">
        <v>160</v>
      </c>
      <c r="AT1113" s="24" t="s">
        <v>156</v>
      </c>
      <c r="AU1113" s="24" t="s">
        <v>85</v>
      </c>
      <c r="AY1113" s="24" t="s">
        <v>154</v>
      </c>
      <c r="BE1113" s="233">
        <f>IF(N1113="základní",J1113,0)</f>
        <v>0</v>
      </c>
      <c r="BF1113" s="233">
        <f>IF(N1113="snížená",J1113,0)</f>
        <v>0</v>
      </c>
      <c r="BG1113" s="233">
        <f>IF(N1113="zákl. přenesená",J1113,0)</f>
        <v>0</v>
      </c>
      <c r="BH1113" s="233">
        <f>IF(N1113="sníž. přenesená",J1113,0)</f>
        <v>0</v>
      </c>
      <c r="BI1113" s="233">
        <f>IF(N1113="nulová",J1113,0)</f>
        <v>0</v>
      </c>
      <c r="BJ1113" s="24" t="s">
        <v>38</v>
      </c>
      <c r="BK1113" s="233">
        <f>ROUND(I1113*H1113,2)</f>
        <v>0</v>
      </c>
      <c r="BL1113" s="24" t="s">
        <v>160</v>
      </c>
      <c r="BM1113" s="24" t="s">
        <v>1110</v>
      </c>
    </row>
    <row r="1114" s="12" customFormat="1">
      <c r="B1114" s="245"/>
      <c r="C1114" s="246"/>
      <c r="D1114" s="236" t="s">
        <v>162</v>
      </c>
      <c r="E1114" s="247" t="s">
        <v>21</v>
      </c>
      <c r="F1114" s="248" t="s">
        <v>1111</v>
      </c>
      <c r="G1114" s="246"/>
      <c r="H1114" s="249">
        <v>1.6879999999999999</v>
      </c>
      <c r="I1114" s="250"/>
      <c r="J1114" s="246"/>
      <c r="K1114" s="246"/>
      <c r="L1114" s="251"/>
      <c r="M1114" s="252"/>
      <c r="N1114" s="253"/>
      <c r="O1114" s="253"/>
      <c r="P1114" s="253"/>
      <c r="Q1114" s="253"/>
      <c r="R1114" s="253"/>
      <c r="S1114" s="253"/>
      <c r="T1114" s="254"/>
      <c r="AT1114" s="255" t="s">
        <v>162</v>
      </c>
      <c r="AU1114" s="255" t="s">
        <v>85</v>
      </c>
      <c r="AV1114" s="12" t="s">
        <v>85</v>
      </c>
      <c r="AW1114" s="12" t="s">
        <v>36</v>
      </c>
      <c r="AX1114" s="12" t="s">
        <v>38</v>
      </c>
      <c r="AY1114" s="255" t="s">
        <v>154</v>
      </c>
    </row>
    <row r="1115" s="10" customFormat="1" ht="29.88" customHeight="1">
      <c r="B1115" s="206"/>
      <c r="C1115" s="207"/>
      <c r="D1115" s="208" t="s">
        <v>75</v>
      </c>
      <c r="E1115" s="220" t="s">
        <v>1112</v>
      </c>
      <c r="F1115" s="220" t="s">
        <v>1113</v>
      </c>
      <c r="G1115" s="207"/>
      <c r="H1115" s="207"/>
      <c r="I1115" s="210"/>
      <c r="J1115" s="221">
        <f>BK1115</f>
        <v>0</v>
      </c>
      <c r="K1115" s="207"/>
      <c r="L1115" s="212"/>
      <c r="M1115" s="213"/>
      <c r="N1115" s="214"/>
      <c r="O1115" s="214"/>
      <c r="P1115" s="215">
        <f>P1116</f>
        <v>0</v>
      </c>
      <c r="Q1115" s="214"/>
      <c r="R1115" s="215">
        <f>R1116</f>
        <v>0</v>
      </c>
      <c r="S1115" s="214"/>
      <c r="T1115" s="216">
        <f>T1116</f>
        <v>0</v>
      </c>
      <c r="AR1115" s="217" t="s">
        <v>38</v>
      </c>
      <c r="AT1115" s="218" t="s">
        <v>75</v>
      </c>
      <c r="AU1115" s="218" t="s">
        <v>38</v>
      </c>
      <c r="AY1115" s="217" t="s">
        <v>154</v>
      </c>
      <c r="BK1115" s="219">
        <f>BK1116</f>
        <v>0</v>
      </c>
    </row>
    <row r="1116" s="1" customFormat="1" ht="16.5" customHeight="1">
      <c r="B1116" s="47"/>
      <c r="C1116" s="222" t="s">
        <v>1114</v>
      </c>
      <c r="D1116" s="222" t="s">
        <v>156</v>
      </c>
      <c r="E1116" s="223" t="s">
        <v>1115</v>
      </c>
      <c r="F1116" s="224" t="s">
        <v>1116</v>
      </c>
      <c r="G1116" s="225" t="s">
        <v>246</v>
      </c>
      <c r="H1116" s="226">
        <v>35.305</v>
      </c>
      <c r="I1116" s="227"/>
      <c r="J1116" s="228">
        <f>ROUND(I1116*H1116,2)</f>
        <v>0</v>
      </c>
      <c r="K1116" s="224" t="s">
        <v>21</v>
      </c>
      <c r="L1116" s="73"/>
      <c r="M1116" s="229" t="s">
        <v>21</v>
      </c>
      <c r="N1116" s="230" t="s">
        <v>47</v>
      </c>
      <c r="O1116" s="48"/>
      <c r="P1116" s="231">
        <f>O1116*H1116</f>
        <v>0</v>
      </c>
      <c r="Q1116" s="231">
        <v>0</v>
      </c>
      <c r="R1116" s="231">
        <f>Q1116*H1116</f>
        <v>0</v>
      </c>
      <c r="S1116" s="231">
        <v>0</v>
      </c>
      <c r="T1116" s="232">
        <f>S1116*H1116</f>
        <v>0</v>
      </c>
      <c r="AR1116" s="24" t="s">
        <v>160</v>
      </c>
      <c r="AT1116" s="24" t="s">
        <v>156</v>
      </c>
      <c r="AU1116" s="24" t="s">
        <v>85</v>
      </c>
      <c r="AY1116" s="24" t="s">
        <v>154</v>
      </c>
      <c r="BE1116" s="233">
        <f>IF(N1116="základní",J1116,0)</f>
        <v>0</v>
      </c>
      <c r="BF1116" s="233">
        <f>IF(N1116="snížená",J1116,0)</f>
        <v>0</v>
      </c>
      <c r="BG1116" s="233">
        <f>IF(N1116="zákl. přenesená",J1116,0)</f>
        <v>0</v>
      </c>
      <c r="BH1116" s="233">
        <f>IF(N1116="sníž. přenesená",J1116,0)</f>
        <v>0</v>
      </c>
      <c r="BI1116" s="233">
        <f>IF(N1116="nulová",J1116,0)</f>
        <v>0</v>
      </c>
      <c r="BJ1116" s="24" t="s">
        <v>38</v>
      </c>
      <c r="BK1116" s="233">
        <f>ROUND(I1116*H1116,2)</f>
        <v>0</v>
      </c>
      <c r="BL1116" s="24" t="s">
        <v>160</v>
      </c>
      <c r="BM1116" s="24" t="s">
        <v>1117</v>
      </c>
    </row>
    <row r="1117" s="10" customFormat="1" ht="37.44" customHeight="1">
      <c r="B1117" s="206"/>
      <c r="C1117" s="207"/>
      <c r="D1117" s="208" t="s">
        <v>75</v>
      </c>
      <c r="E1117" s="209" t="s">
        <v>1118</v>
      </c>
      <c r="F1117" s="209" t="s">
        <v>1119</v>
      </c>
      <c r="G1117" s="207"/>
      <c r="H1117" s="207"/>
      <c r="I1117" s="210"/>
      <c r="J1117" s="211">
        <f>BK1117</f>
        <v>0</v>
      </c>
      <c r="K1117" s="207"/>
      <c r="L1117" s="212"/>
      <c r="M1117" s="213"/>
      <c r="N1117" s="214"/>
      <c r="O1117" s="214"/>
      <c r="P1117" s="215">
        <f>P1118+P1154+P1199+P1222+P1245+P1348+P1362+P1395+P1493+P1578+P1643+P1705+P1794+P1823+P1842+P1875+P1978+P2072+P2092+P2117</f>
        <v>0</v>
      </c>
      <c r="Q1117" s="214"/>
      <c r="R1117" s="215">
        <f>R1118+R1154+R1199+R1222+R1245+R1348+R1362+R1395+R1493+R1578+R1643+R1705+R1794+R1823+R1842+R1875+R1978+R2072+R2092+R2117</f>
        <v>16.248523819999999</v>
      </c>
      <c r="S1117" s="214"/>
      <c r="T1117" s="216">
        <f>T1118+T1154+T1199+T1222+T1245+T1348+T1362+T1395+T1493+T1578+T1643+T1705+T1794+T1823+T1842+T1875+T1978+T2072+T2092+T2117</f>
        <v>8.11728074</v>
      </c>
      <c r="AR1117" s="217" t="s">
        <v>85</v>
      </c>
      <c r="AT1117" s="218" t="s">
        <v>75</v>
      </c>
      <c r="AU1117" s="218" t="s">
        <v>76</v>
      </c>
      <c r="AY1117" s="217" t="s">
        <v>154</v>
      </c>
      <c r="BK1117" s="219">
        <f>BK1118+BK1154+BK1199+BK1222+BK1245+BK1348+BK1362+BK1395+BK1493+BK1578+BK1643+BK1705+BK1794+BK1823+BK1842+BK1875+BK1978+BK2072+BK2092+BK2117</f>
        <v>0</v>
      </c>
    </row>
    <row r="1118" s="10" customFormat="1" ht="19.92" customHeight="1">
      <c r="B1118" s="206"/>
      <c r="C1118" s="207"/>
      <c r="D1118" s="208" t="s">
        <v>75</v>
      </c>
      <c r="E1118" s="220" t="s">
        <v>1120</v>
      </c>
      <c r="F1118" s="220" t="s">
        <v>1121</v>
      </c>
      <c r="G1118" s="207"/>
      <c r="H1118" s="207"/>
      <c r="I1118" s="210"/>
      <c r="J1118" s="221">
        <f>BK1118</f>
        <v>0</v>
      </c>
      <c r="K1118" s="207"/>
      <c r="L1118" s="212"/>
      <c r="M1118" s="213"/>
      <c r="N1118" s="214"/>
      <c r="O1118" s="214"/>
      <c r="P1118" s="215">
        <f>SUM(P1119:P1153)</f>
        <v>0</v>
      </c>
      <c r="Q1118" s="214"/>
      <c r="R1118" s="215">
        <f>SUM(R1119:R1153)</f>
        <v>0.12313109999999999</v>
      </c>
      <c r="S1118" s="214"/>
      <c r="T1118" s="216">
        <f>SUM(T1119:T1153)</f>
        <v>0</v>
      </c>
      <c r="AR1118" s="217" t="s">
        <v>85</v>
      </c>
      <c r="AT1118" s="218" t="s">
        <v>75</v>
      </c>
      <c r="AU1118" s="218" t="s">
        <v>38</v>
      </c>
      <c r="AY1118" s="217" t="s">
        <v>154</v>
      </c>
      <c r="BK1118" s="219">
        <f>SUM(BK1119:BK1153)</f>
        <v>0</v>
      </c>
    </row>
    <row r="1119" s="1" customFormat="1" ht="25.5" customHeight="1">
      <c r="B1119" s="47"/>
      <c r="C1119" s="222" t="s">
        <v>1122</v>
      </c>
      <c r="D1119" s="222" t="s">
        <v>156</v>
      </c>
      <c r="E1119" s="223" t="s">
        <v>1123</v>
      </c>
      <c r="F1119" s="224" t="s">
        <v>1124</v>
      </c>
      <c r="G1119" s="225" t="s">
        <v>159</v>
      </c>
      <c r="H1119" s="226">
        <v>7.6449999999999996</v>
      </c>
      <c r="I1119" s="227"/>
      <c r="J1119" s="228">
        <f>ROUND(I1119*H1119,2)</f>
        <v>0</v>
      </c>
      <c r="K1119" s="224" t="s">
        <v>21</v>
      </c>
      <c r="L1119" s="73"/>
      <c r="M1119" s="229" t="s">
        <v>21</v>
      </c>
      <c r="N1119" s="230" t="s">
        <v>47</v>
      </c>
      <c r="O1119" s="48"/>
      <c r="P1119" s="231">
        <f>O1119*H1119</f>
        <v>0</v>
      </c>
      <c r="Q1119" s="231">
        <v>0.00077999999999999999</v>
      </c>
      <c r="R1119" s="231">
        <f>Q1119*H1119</f>
        <v>0.0059630999999999998</v>
      </c>
      <c r="S1119" s="231">
        <v>0</v>
      </c>
      <c r="T1119" s="232">
        <f>S1119*H1119</f>
        <v>0</v>
      </c>
      <c r="AR1119" s="24" t="s">
        <v>243</v>
      </c>
      <c r="AT1119" s="24" t="s">
        <v>156</v>
      </c>
      <c r="AU1119" s="24" t="s">
        <v>85</v>
      </c>
      <c r="AY1119" s="24" t="s">
        <v>154</v>
      </c>
      <c r="BE1119" s="233">
        <f>IF(N1119="základní",J1119,0)</f>
        <v>0</v>
      </c>
      <c r="BF1119" s="233">
        <f>IF(N1119="snížená",J1119,0)</f>
        <v>0</v>
      </c>
      <c r="BG1119" s="233">
        <f>IF(N1119="zákl. přenesená",J1119,0)</f>
        <v>0</v>
      </c>
      <c r="BH1119" s="233">
        <f>IF(N1119="sníž. přenesená",J1119,0)</f>
        <v>0</v>
      </c>
      <c r="BI1119" s="233">
        <f>IF(N1119="nulová",J1119,0)</f>
        <v>0</v>
      </c>
      <c r="BJ1119" s="24" t="s">
        <v>38</v>
      </c>
      <c r="BK1119" s="233">
        <f>ROUND(I1119*H1119,2)</f>
        <v>0</v>
      </c>
      <c r="BL1119" s="24" t="s">
        <v>243</v>
      </c>
      <c r="BM1119" s="24" t="s">
        <v>1125</v>
      </c>
    </row>
    <row r="1120" s="11" customFormat="1">
      <c r="B1120" s="234"/>
      <c r="C1120" s="235"/>
      <c r="D1120" s="236" t="s">
        <v>162</v>
      </c>
      <c r="E1120" s="237" t="s">
        <v>21</v>
      </c>
      <c r="F1120" s="238" t="s">
        <v>197</v>
      </c>
      <c r="G1120" s="235"/>
      <c r="H1120" s="237" t="s">
        <v>21</v>
      </c>
      <c r="I1120" s="239"/>
      <c r="J1120" s="235"/>
      <c r="K1120" s="235"/>
      <c r="L1120" s="240"/>
      <c r="M1120" s="241"/>
      <c r="N1120" s="242"/>
      <c r="O1120" s="242"/>
      <c r="P1120" s="242"/>
      <c r="Q1120" s="242"/>
      <c r="R1120" s="242"/>
      <c r="S1120" s="242"/>
      <c r="T1120" s="243"/>
      <c r="AT1120" s="244" t="s">
        <v>162</v>
      </c>
      <c r="AU1120" s="244" t="s">
        <v>85</v>
      </c>
      <c r="AV1120" s="11" t="s">
        <v>38</v>
      </c>
      <c r="AW1120" s="11" t="s">
        <v>36</v>
      </c>
      <c r="AX1120" s="11" t="s">
        <v>76</v>
      </c>
      <c r="AY1120" s="244" t="s">
        <v>154</v>
      </c>
    </row>
    <row r="1121" s="11" customFormat="1">
      <c r="B1121" s="234"/>
      <c r="C1121" s="235"/>
      <c r="D1121" s="236" t="s">
        <v>162</v>
      </c>
      <c r="E1121" s="237" t="s">
        <v>21</v>
      </c>
      <c r="F1121" s="238" t="s">
        <v>1126</v>
      </c>
      <c r="G1121" s="235"/>
      <c r="H1121" s="237" t="s">
        <v>21</v>
      </c>
      <c r="I1121" s="239"/>
      <c r="J1121" s="235"/>
      <c r="K1121" s="235"/>
      <c r="L1121" s="240"/>
      <c r="M1121" s="241"/>
      <c r="N1121" s="242"/>
      <c r="O1121" s="242"/>
      <c r="P1121" s="242"/>
      <c r="Q1121" s="242"/>
      <c r="R1121" s="242"/>
      <c r="S1121" s="242"/>
      <c r="T1121" s="243"/>
      <c r="AT1121" s="244" t="s">
        <v>162</v>
      </c>
      <c r="AU1121" s="244" t="s">
        <v>85</v>
      </c>
      <c r="AV1121" s="11" t="s">
        <v>38</v>
      </c>
      <c r="AW1121" s="11" t="s">
        <v>36</v>
      </c>
      <c r="AX1121" s="11" t="s">
        <v>76</v>
      </c>
      <c r="AY1121" s="244" t="s">
        <v>154</v>
      </c>
    </row>
    <row r="1122" s="12" customFormat="1">
      <c r="B1122" s="245"/>
      <c r="C1122" s="246"/>
      <c r="D1122" s="236" t="s">
        <v>162</v>
      </c>
      <c r="E1122" s="247" t="s">
        <v>21</v>
      </c>
      <c r="F1122" s="248" t="s">
        <v>1127</v>
      </c>
      <c r="G1122" s="246"/>
      <c r="H1122" s="249">
        <v>7.6449999999999996</v>
      </c>
      <c r="I1122" s="250"/>
      <c r="J1122" s="246"/>
      <c r="K1122" s="246"/>
      <c r="L1122" s="251"/>
      <c r="M1122" s="252"/>
      <c r="N1122" s="253"/>
      <c r="O1122" s="253"/>
      <c r="P1122" s="253"/>
      <c r="Q1122" s="253"/>
      <c r="R1122" s="253"/>
      <c r="S1122" s="253"/>
      <c r="T1122" s="254"/>
      <c r="AT1122" s="255" t="s">
        <v>162</v>
      </c>
      <c r="AU1122" s="255" t="s">
        <v>85</v>
      </c>
      <c r="AV1122" s="12" t="s">
        <v>85</v>
      </c>
      <c r="AW1122" s="12" t="s">
        <v>36</v>
      </c>
      <c r="AX1122" s="12" t="s">
        <v>76</v>
      </c>
      <c r="AY1122" s="255" t="s">
        <v>154</v>
      </c>
    </row>
    <row r="1123" s="13" customFormat="1">
      <c r="B1123" s="256"/>
      <c r="C1123" s="257"/>
      <c r="D1123" s="236" t="s">
        <v>162</v>
      </c>
      <c r="E1123" s="258" t="s">
        <v>21</v>
      </c>
      <c r="F1123" s="259" t="s">
        <v>166</v>
      </c>
      <c r="G1123" s="257"/>
      <c r="H1123" s="260">
        <v>7.6449999999999996</v>
      </c>
      <c r="I1123" s="261"/>
      <c r="J1123" s="257"/>
      <c r="K1123" s="257"/>
      <c r="L1123" s="262"/>
      <c r="M1123" s="263"/>
      <c r="N1123" s="264"/>
      <c r="O1123" s="264"/>
      <c r="P1123" s="264"/>
      <c r="Q1123" s="264"/>
      <c r="R1123" s="264"/>
      <c r="S1123" s="264"/>
      <c r="T1123" s="265"/>
      <c r="AT1123" s="266" t="s">
        <v>162</v>
      </c>
      <c r="AU1123" s="266" t="s">
        <v>85</v>
      </c>
      <c r="AV1123" s="13" t="s">
        <v>160</v>
      </c>
      <c r="AW1123" s="13" t="s">
        <v>36</v>
      </c>
      <c r="AX1123" s="13" t="s">
        <v>38</v>
      </c>
      <c r="AY1123" s="266" t="s">
        <v>154</v>
      </c>
    </row>
    <row r="1124" s="1" customFormat="1" ht="25.5" customHeight="1">
      <c r="B1124" s="47"/>
      <c r="C1124" s="222" t="s">
        <v>1128</v>
      </c>
      <c r="D1124" s="222" t="s">
        <v>156</v>
      </c>
      <c r="E1124" s="223" t="s">
        <v>1129</v>
      </c>
      <c r="F1124" s="224" t="s">
        <v>1130</v>
      </c>
      <c r="G1124" s="225" t="s">
        <v>159</v>
      </c>
      <c r="H1124" s="226">
        <v>7.0419999999999998</v>
      </c>
      <c r="I1124" s="227"/>
      <c r="J1124" s="228">
        <f>ROUND(I1124*H1124,2)</f>
        <v>0</v>
      </c>
      <c r="K1124" s="224" t="s">
        <v>21</v>
      </c>
      <c r="L1124" s="73"/>
      <c r="M1124" s="229" t="s">
        <v>21</v>
      </c>
      <c r="N1124" s="230" t="s">
        <v>47</v>
      </c>
      <c r="O1124" s="48"/>
      <c r="P1124" s="231">
        <f>O1124*H1124</f>
        <v>0</v>
      </c>
      <c r="Q1124" s="231">
        <v>0.0044999999999999997</v>
      </c>
      <c r="R1124" s="231">
        <f>Q1124*H1124</f>
        <v>0.031688999999999995</v>
      </c>
      <c r="S1124" s="231">
        <v>0</v>
      </c>
      <c r="T1124" s="232">
        <f>S1124*H1124</f>
        <v>0</v>
      </c>
      <c r="AR1124" s="24" t="s">
        <v>243</v>
      </c>
      <c r="AT1124" s="24" t="s">
        <v>156</v>
      </c>
      <c r="AU1124" s="24" t="s">
        <v>85</v>
      </c>
      <c r="AY1124" s="24" t="s">
        <v>154</v>
      </c>
      <c r="BE1124" s="233">
        <f>IF(N1124="základní",J1124,0)</f>
        <v>0</v>
      </c>
      <c r="BF1124" s="233">
        <f>IF(N1124="snížená",J1124,0)</f>
        <v>0</v>
      </c>
      <c r="BG1124" s="233">
        <f>IF(N1124="zákl. přenesená",J1124,0)</f>
        <v>0</v>
      </c>
      <c r="BH1124" s="233">
        <f>IF(N1124="sníž. přenesená",J1124,0)</f>
        <v>0</v>
      </c>
      <c r="BI1124" s="233">
        <f>IF(N1124="nulová",J1124,0)</f>
        <v>0</v>
      </c>
      <c r="BJ1124" s="24" t="s">
        <v>38</v>
      </c>
      <c r="BK1124" s="233">
        <f>ROUND(I1124*H1124,2)</f>
        <v>0</v>
      </c>
      <c r="BL1124" s="24" t="s">
        <v>243</v>
      </c>
      <c r="BM1124" s="24" t="s">
        <v>1131</v>
      </c>
    </row>
    <row r="1125" s="11" customFormat="1">
      <c r="B1125" s="234"/>
      <c r="C1125" s="235"/>
      <c r="D1125" s="236" t="s">
        <v>162</v>
      </c>
      <c r="E1125" s="237" t="s">
        <v>21</v>
      </c>
      <c r="F1125" s="238" t="s">
        <v>285</v>
      </c>
      <c r="G1125" s="235"/>
      <c r="H1125" s="237" t="s">
        <v>21</v>
      </c>
      <c r="I1125" s="239"/>
      <c r="J1125" s="235"/>
      <c r="K1125" s="235"/>
      <c r="L1125" s="240"/>
      <c r="M1125" s="241"/>
      <c r="N1125" s="242"/>
      <c r="O1125" s="242"/>
      <c r="P1125" s="242"/>
      <c r="Q1125" s="242"/>
      <c r="R1125" s="242"/>
      <c r="S1125" s="242"/>
      <c r="T1125" s="243"/>
      <c r="AT1125" s="244" t="s">
        <v>162</v>
      </c>
      <c r="AU1125" s="244" t="s">
        <v>85</v>
      </c>
      <c r="AV1125" s="11" t="s">
        <v>38</v>
      </c>
      <c r="AW1125" s="11" t="s">
        <v>36</v>
      </c>
      <c r="AX1125" s="11" t="s">
        <v>76</v>
      </c>
      <c r="AY1125" s="244" t="s">
        <v>154</v>
      </c>
    </row>
    <row r="1126" s="11" customFormat="1">
      <c r="B1126" s="234"/>
      <c r="C1126" s="235"/>
      <c r="D1126" s="236" t="s">
        <v>162</v>
      </c>
      <c r="E1126" s="237" t="s">
        <v>21</v>
      </c>
      <c r="F1126" s="238" t="s">
        <v>304</v>
      </c>
      <c r="G1126" s="235"/>
      <c r="H1126" s="237" t="s">
        <v>21</v>
      </c>
      <c r="I1126" s="239"/>
      <c r="J1126" s="235"/>
      <c r="K1126" s="235"/>
      <c r="L1126" s="240"/>
      <c r="M1126" s="241"/>
      <c r="N1126" s="242"/>
      <c r="O1126" s="242"/>
      <c r="P1126" s="242"/>
      <c r="Q1126" s="242"/>
      <c r="R1126" s="242"/>
      <c r="S1126" s="242"/>
      <c r="T1126" s="243"/>
      <c r="AT1126" s="244" t="s">
        <v>162</v>
      </c>
      <c r="AU1126" s="244" t="s">
        <v>85</v>
      </c>
      <c r="AV1126" s="11" t="s">
        <v>38</v>
      </c>
      <c r="AW1126" s="11" t="s">
        <v>36</v>
      </c>
      <c r="AX1126" s="11" t="s">
        <v>76</v>
      </c>
      <c r="AY1126" s="244" t="s">
        <v>154</v>
      </c>
    </row>
    <row r="1127" s="12" customFormat="1">
      <c r="B1127" s="245"/>
      <c r="C1127" s="246"/>
      <c r="D1127" s="236" t="s">
        <v>162</v>
      </c>
      <c r="E1127" s="247" t="s">
        <v>21</v>
      </c>
      <c r="F1127" s="248" t="s">
        <v>305</v>
      </c>
      <c r="G1127" s="246"/>
      <c r="H1127" s="249">
        <v>7.0419999999999998</v>
      </c>
      <c r="I1127" s="250"/>
      <c r="J1127" s="246"/>
      <c r="K1127" s="246"/>
      <c r="L1127" s="251"/>
      <c r="M1127" s="252"/>
      <c r="N1127" s="253"/>
      <c r="O1127" s="253"/>
      <c r="P1127" s="253"/>
      <c r="Q1127" s="253"/>
      <c r="R1127" s="253"/>
      <c r="S1127" s="253"/>
      <c r="T1127" s="254"/>
      <c r="AT1127" s="255" t="s">
        <v>162</v>
      </c>
      <c r="AU1127" s="255" t="s">
        <v>85</v>
      </c>
      <c r="AV1127" s="12" t="s">
        <v>85</v>
      </c>
      <c r="AW1127" s="12" t="s">
        <v>36</v>
      </c>
      <c r="AX1127" s="12" t="s">
        <v>76</v>
      </c>
      <c r="AY1127" s="255" t="s">
        <v>154</v>
      </c>
    </row>
    <row r="1128" s="14" customFormat="1">
      <c r="B1128" s="267"/>
      <c r="C1128" s="268"/>
      <c r="D1128" s="236" t="s">
        <v>162</v>
      </c>
      <c r="E1128" s="269" t="s">
        <v>21</v>
      </c>
      <c r="F1128" s="270" t="s">
        <v>306</v>
      </c>
      <c r="G1128" s="268"/>
      <c r="H1128" s="271">
        <v>7.0419999999999998</v>
      </c>
      <c r="I1128" s="272"/>
      <c r="J1128" s="268"/>
      <c r="K1128" s="268"/>
      <c r="L1128" s="273"/>
      <c r="M1128" s="274"/>
      <c r="N1128" s="275"/>
      <c r="O1128" s="275"/>
      <c r="P1128" s="275"/>
      <c r="Q1128" s="275"/>
      <c r="R1128" s="275"/>
      <c r="S1128" s="275"/>
      <c r="T1128" s="276"/>
      <c r="AT1128" s="277" t="s">
        <v>162</v>
      </c>
      <c r="AU1128" s="277" t="s">
        <v>85</v>
      </c>
      <c r="AV1128" s="14" t="s">
        <v>170</v>
      </c>
      <c r="AW1128" s="14" t="s">
        <v>36</v>
      </c>
      <c r="AX1128" s="14" t="s">
        <v>76</v>
      </c>
      <c r="AY1128" s="277" t="s">
        <v>154</v>
      </c>
    </row>
    <row r="1129" s="13" customFormat="1">
      <c r="B1129" s="256"/>
      <c r="C1129" s="257"/>
      <c r="D1129" s="236" t="s">
        <v>162</v>
      </c>
      <c r="E1129" s="258" t="s">
        <v>21</v>
      </c>
      <c r="F1129" s="259" t="s">
        <v>166</v>
      </c>
      <c r="G1129" s="257"/>
      <c r="H1129" s="260">
        <v>7.0419999999999998</v>
      </c>
      <c r="I1129" s="261"/>
      <c r="J1129" s="257"/>
      <c r="K1129" s="257"/>
      <c r="L1129" s="262"/>
      <c r="M1129" s="263"/>
      <c r="N1129" s="264"/>
      <c r="O1129" s="264"/>
      <c r="P1129" s="264"/>
      <c r="Q1129" s="264"/>
      <c r="R1129" s="264"/>
      <c r="S1129" s="264"/>
      <c r="T1129" s="265"/>
      <c r="AT1129" s="266" t="s">
        <v>162</v>
      </c>
      <c r="AU1129" s="266" t="s">
        <v>85</v>
      </c>
      <c r="AV1129" s="13" t="s">
        <v>160</v>
      </c>
      <c r="AW1129" s="13" t="s">
        <v>36</v>
      </c>
      <c r="AX1129" s="13" t="s">
        <v>38</v>
      </c>
      <c r="AY1129" s="266" t="s">
        <v>154</v>
      </c>
    </row>
    <row r="1130" s="1" customFormat="1" ht="25.5" customHeight="1">
      <c r="B1130" s="47"/>
      <c r="C1130" s="222" t="s">
        <v>1132</v>
      </c>
      <c r="D1130" s="222" t="s">
        <v>156</v>
      </c>
      <c r="E1130" s="223" t="s">
        <v>1133</v>
      </c>
      <c r="F1130" s="224" t="s">
        <v>1134</v>
      </c>
      <c r="G1130" s="225" t="s">
        <v>159</v>
      </c>
      <c r="H1130" s="226">
        <v>18.646000000000001</v>
      </c>
      <c r="I1130" s="227"/>
      <c r="J1130" s="228">
        <f>ROUND(I1130*H1130,2)</f>
        <v>0</v>
      </c>
      <c r="K1130" s="224" t="s">
        <v>21</v>
      </c>
      <c r="L1130" s="73"/>
      <c r="M1130" s="229" t="s">
        <v>21</v>
      </c>
      <c r="N1130" s="230" t="s">
        <v>47</v>
      </c>
      <c r="O1130" s="48"/>
      <c r="P1130" s="231">
        <f>O1130*H1130</f>
        <v>0</v>
      </c>
      <c r="Q1130" s="231">
        <v>0.0044999999999999997</v>
      </c>
      <c r="R1130" s="231">
        <f>Q1130*H1130</f>
        <v>0.083906999999999995</v>
      </c>
      <c r="S1130" s="231">
        <v>0</v>
      </c>
      <c r="T1130" s="232">
        <f>S1130*H1130</f>
        <v>0</v>
      </c>
      <c r="AR1130" s="24" t="s">
        <v>243</v>
      </c>
      <c r="AT1130" s="24" t="s">
        <v>156</v>
      </c>
      <c r="AU1130" s="24" t="s">
        <v>85</v>
      </c>
      <c r="AY1130" s="24" t="s">
        <v>154</v>
      </c>
      <c r="BE1130" s="233">
        <f>IF(N1130="základní",J1130,0)</f>
        <v>0</v>
      </c>
      <c r="BF1130" s="233">
        <f>IF(N1130="snížená",J1130,0)</f>
        <v>0</v>
      </c>
      <c r="BG1130" s="233">
        <f>IF(N1130="zákl. přenesená",J1130,0)</f>
        <v>0</v>
      </c>
      <c r="BH1130" s="233">
        <f>IF(N1130="sníž. přenesená",J1130,0)</f>
        <v>0</v>
      </c>
      <c r="BI1130" s="233">
        <f>IF(N1130="nulová",J1130,0)</f>
        <v>0</v>
      </c>
      <c r="BJ1130" s="24" t="s">
        <v>38</v>
      </c>
      <c r="BK1130" s="233">
        <f>ROUND(I1130*H1130,2)</f>
        <v>0</v>
      </c>
      <c r="BL1130" s="24" t="s">
        <v>243</v>
      </c>
      <c r="BM1130" s="24" t="s">
        <v>1135</v>
      </c>
    </row>
    <row r="1131" s="11" customFormat="1">
      <c r="B1131" s="234"/>
      <c r="C1131" s="235"/>
      <c r="D1131" s="236" t="s">
        <v>162</v>
      </c>
      <c r="E1131" s="237" t="s">
        <v>21</v>
      </c>
      <c r="F1131" s="238" t="s">
        <v>285</v>
      </c>
      <c r="G1131" s="235"/>
      <c r="H1131" s="237" t="s">
        <v>21</v>
      </c>
      <c r="I1131" s="239"/>
      <c r="J1131" s="235"/>
      <c r="K1131" s="235"/>
      <c r="L1131" s="240"/>
      <c r="M1131" s="241"/>
      <c r="N1131" s="242"/>
      <c r="O1131" s="242"/>
      <c r="P1131" s="242"/>
      <c r="Q1131" s="242"/>
      <c r="R1131" s="242"/>
      <c r="S1131" s="242"/>
      <c r="T1131" s="243"/>
      <c r="AT1131" s="244" t="s">
        <v>162</v>
      </c>
      <c r="AU1131" s="244" t="s">
        <v>85</v>
      </c>
      <c r="AV1131" s="11" t="s">
        <v>38</v>
      </c>
      <c r="AW1131" s="11" t="s">
        <v>36</v>
      </c>
      <c r="AX1131" s="11" t="s">
        <v>76</v>
      </c>
      <c r="AY1131" s="244" t="s">
        <v>154</v>
      </c>
    </row>
    <row r="1132" s="11" customFormat="1">
      <c r="B1132" s="234"/>
      <c r="C1132" s="235"/>
      <c r="D1132" s="236" t="s">
        <v>162</v>
      </c>
      <c r="E1132" s="237" t="s">
        <v>21</v>
      </c>
      <c r="F1132" s="238" t="s">
        <v>304</v>
      </c>
      <c r="G1132" s="235"/>
      <c r="H1132" s="237" t="s">
        <v>21</v>
      </c>
      <c r="I1132" s="239"/>
      <c r="J1132" s="235"/>
      <c r="K1132" s="235"/>
      <c r="L1132" s="240"/>
      <c r="M1132" s="241"/>
      <c r="N1132" s="242"/>
      <c r="O1132" s="242"/>
      <c r="P1132" s="242"/>
      <c r="Q1132" s="242"/>
      <c r="R1132" s="242"/>
      <c r="S1132" s="242"/>
      <c r="T1132" s="243"/>
      <c r="AT1132" s="244" t="s">
        <v>162</v>
      </c>
      <c r="AU1132" s="244" t="s">
        <v>85</v>
      </c>
      <c r="AV1132" s="11" t="s">
        <v>38</v>
      </c>
      <c r="AW1132" s="11" t="s">
        <v>36</v>
      </c>
      <c r="AX1132" s="11" t="s">
        <v>76</v>
      </c>
      <c r="AY1132" s="244" t="s">
        <v>154</v>
      </c>
    </row>
    <row r="1133" s="12" customFormat="1">
      <c r="B1133" s="245"/>
      <c r="C1133" s="246"/>
      <c r="D1133" s="236" t="s">
        <v>162</v>
      </c>
      <c r="E1133" s="247" t="s">
        <v>21</v>
      </c>
      <c r="F1133" s="248" t="s">
        <v>355</v>
      </c>
      <c r="G1133" s="246"/>
      <c r="H1133" s="249">
        <v>19.859000000000002</v>
      </c>
      <c r="I1133" s="250"/>
      <c r="J1133" s="246"/>
      <c r="K1133" s="246"/>
      <c r="L1133" s="251"/>
      <c r="M1133" s="252"/>
      <c r="N1133" s="253"/>
      <c r="O1133" s="253"/>
      <c r="P1133" s="253"/>
      <c r="Q1133" s="253"/>
      <c r="R1133" s="253"/>
      <c r="S1133" s="253"/>
      <c r="T1133" s="254"/>
      <c r="AT1133" s="255" t="s">
        <v>162</v>
      </c>
      <c r="AU1133" s="255" t="s">
        <v>85</v>
      </c>
      <c r="AV1133" s="12" t="s">
        <v>85</v>
      </c>
      <c r="AW1133" s="12" t="s">
        <v>36</v>
      </c>
      <c r="AX1133" s="12" t="s">
        <v>76</v>
      </c>
      <c r="AY1133" s="255" t="s">
        <v>154</v>
      </c>
    </row>
    <row r="1134" s="11" customFormat="1">
      <c r="B1134" s="234"/>
      <c r="C1134" s="235"/>
      <c r="D1134" s="236" t="s">
        <v>162</v>
      </c>
      <c r="E1134" s="237" t="s">
        <v>21</v>
      </c>
      <c r="F1134" s="238" t="s">
        <v>984</v>
      </c>
      <c r="G1134" s="235"/>
      <c r="H1134" s="237" t="s">
        <v>21</v>
      </c>
      <c r="I1134" s="239"/>
      <c r="J1134" s="235"/>
      <c r="K1134" s="235"/>
      <c r="L1134" s="240"/>
      <c r="M1134" s="241"/>
      <c r="N1134" s="242"/>
      <c r="O1134" s="242"/>
      <c r="P1134" s="242"/>
      <c r="Q1134" s="242"/>
      <c r="R1134" s="242"/>
      <c r="S1134" s="242"/>
      <c r="T1134" s="243"/>
      <c r="AT1134" s="244" t="s">
        <v>162</v>
      </c>
      <c r="AU1134" s="244" t="s">
        <v>85</v>
      </c>
      <c r="AV1134" s="11" t="s">
        <v>38</v>
      </c>
      <c r="AW1134" s="11" t="s">
        <v>36</v>
      </c>
      <c r="AX1134" s="11" t="s">
        <v>76</v>
      </c>
      <c r="AY1134" s="244" t="s">
        <v>154</v>
      </c>
    </row>
    <row r="1135" s="12" customFormat="1">
      <c r="B1135" s="245"/>
      <c r="C1135" s="246"/>
      <c r="D1135" s="236" t="s">
        <v>162</v>
      </c>
      <c r="E1135" s="247" t="s">
        <v>21</v>
      </c>
      <c r="F1135" s="248" t="s">
        <v>357</v>
      </c>
      <c r="G1135" s="246"/>
      <c r="H1135" s="249">
        <v>-1.53</v>
      </c>
      <c r="I1135" s="250"/>
      <c r="J1135" s="246"/>
      <c r="K1135" s="246"/>
      <c r="L1135" s="251"/>
      <c r="M1135" s="252"/>
      <c r="N1135" s="253"/>
      <c r="O1135" s="253"/>
      <c r="P1135" s="253"/>
      <c r="Q1135" s="253"/>
      <c r="R1135" s="253"/>
      <c r="S1135" s="253"/>
      <c r="T1135" s="254"/>
      <c r="AT1135" s="255" t="s">
        <v>162</v>
      </c>
      <c r="AU1135" s="255" t="s">
        <v>85</v>
      </c>
      <c r="AV1135" s="12" t="s">
        <v>85</v>
      </c>
      <c r="AW1135" s="12" t="s">
        <v>36</v>
      </c>
      <c r="AX1135" s="12" t="s">
        <v>76</v>
      </c>
      <c r="AY1135" s="255" t="s">
        <v>154</v>
      </c>
    </row>
    <row r="1136" s="12" customFormat="1">
      <c r="B1136" s="245"/>
      <c r="C1136" s="246"/>
      <c r="D1136" s="236" t="s">
        <v>162</v>
      </c>
      <c r="E1136" s="247" t="s">
        <v>21</v>
      </c>
      <c r="F1136" s="248" t="s">
        <v>358</v>
      </c>
      <c r="G1136" s="246"/>
      <c r="H1136" s="249">
        <v>-0.27000000000000002</v>
      </c>
      <c r="I1136" s="250"/>
      <c r="J1136" s="246"/>
      <c r="K1136" s="246"/>
      <c r="L1136" s="251"/>
      <c r="M1136" s="252"/>
      <c r="N1136" s="253"/>
      <c r="O1136" s="253"/>
      <c r="P1136" s="253"/>
      <c r="Q1136" s="253"/>
      <c r="R1136" s="253"/>
      <c r="S1136" s="253"/>
      <c r="T1136" s="254"/>
      <c r="AT1136" s="255" t="s">
        <v>162</v>
      </c>
      <c r="AU1136" s="255" t="s">
        <v>85</v>
      </c>
      <c r="AV1136" s="12" t="s">
        <v>85</v>
      </c>
      <c r="AW1136" s="12" t="s">
        <v>36</v>
      </c>
      <c r="AX1136" s="12" t="s">
        <v>76</v>
      </c>
      <c r="AY1136" s="255" t="s">
        <v>154</v>
      </c>
    </row>
    <row r="1137" s="11" customFormat="1">
      <c r="B1137" s="234"/>
      <c r="C1137" s="235"/>
      <c r="D1137" s="236" t="s">
        <v>162</v>
      </c>
      <c r="E1137" s="237" t="s">
        <v>21</v>
      </c>
      <c r="F1137" s="238" t="s">
        <v>359</v>
      </c>
      <c r="G1137" s="235"/>
      <c r="H1137" s="237" t="s">
        <v>21</v>
      </c>
      <c r="I1137" s="239"/>
      <c r="J1137" s="235"/>
      <c r="K1137" s="235"/>
      <c r="L1137" s="240"/>
      <c r="M1137" s="241"/>
      <c r="N1137" s="242"/>
      <c r="O1137" s="242"/>
      <c r="P1137" s="242"/>
      <c r="Q1137" s="242"/>
      <c r="R1137" s="242"/>
      <c r="S1137" s="242"/>
      <c r="T1137" s="243"/>
      <c r="AT1137" s="244" t="s">
        <v>162</v>
      </c>
      <c r="AU1137" s="244" t="s">
        <v>85</v>
      </c>
      <c r="AV1137" s="11" t="s">
        <v>38</v>
      </c>
      <c r="AW1137" s="11" t="s">
        <v>36</v>
      </c>
      <c r="AX1137" s="11" t="s">
        <v>76</v>
      </c>
      <c r="AY1137" s="244" t="s">
        <v>154</v>
      </c>
    </row>
    <row r="1138" s="12" customFormat="1">
      <c r="B1138" s="245"/>
      <c r="C1138" s="246"/>
      <c r="D1138" s="236" t="s">
        <v>162</v>
      </c>
      <c r="E1138" s="247" t="s">
        <v>21</v>
      </c>
      <c r="F1138" s="248" t="s">
        <v>421</v>
      </c>
      <c r="G1138" s="246"/>
      <c r="H1138" s="249">
        <v>0.437</v>
      </c>
      <c r="I1138" s="250"/>
      <c r="J1138" s="246"/>
      <c r="K1138" s="246"/>
      <c r="L1138" s="251"/>
      <c r="M1138" s="252"/>
      <c r="N1138" s="253"/>
      <c r="O1138" s="253"/>
      <c r="P1138" s="253"/>
      <c r="Q1138" s="253"/>
      <c r="R1138" s="253"/>
      <c r="S1138" s="253"/>
      <c r="T1138" s="254"/>
      <c r="AT1138" s="255" t="s">
        <v>162</v>
      </c>
      <c r="AU1138" s="255" t="s">
        <v>85</v>
      </c>
      <c r="AV1138" s="12" t="s">
        <v>85</v>
      </c>
      <c r="AW1138" s="12" t="s">
        <v>36</v>
      </c>
      <c r="AX1138" s="12" t="s">
        <v>76</v>
      </c>
      <c r="AY1138" s="255" t="s">
        <v>154</v>
      </c>
    </row>
    <row r="1139" s="12" customFormat="1">
      <c r="B1139" s="245"/>
      <c r="C1139" s="246"/>
      <c r="D1139" s="236" t="s">
        <v>162</v>
      </c>
      <c r="E1139" s="247" t="s">
        <v>21</v>
      </c>
      <c r="F1139" s="248" t="s">
        <v>422</v>
      </c>
      <c r="G1139" s="246"/>
      <c r="H1139" s="249">
        <v>0.14999999999999999</v>
      </c>
      <c r="I1139" s="250"/>
      <c r="J1139" s="246"/>
      <c r="K1139" s="246"/>
      <c r="L1139" s="251"/>
      <c r="M1139" s="252"/>
      <c r="N1139" s="253"/>
      <c r="O1139" s="253"/>
      <c r="P1139" s="253"/>
      <c r="Q1139" s="253"/>
      <c r="R1139" s="253"/>
      <c r="S1139" s="253"/>
      <c r="T1139" s="254"/>
      <c r="AT1139" s="255" t="s">
        <v>162</v>
      </c>
      <c r="AU1139" s="255" t="s">
        <v>85</v>
      </c>
      <c r="AV1139" s="12" t="s">
        <v>85</v>
      </c>
      <c r="AW1139" s="12" t="s">
        <v>36</v>
      </c>
      <c r="AX1139" s="12" t="s">
        <v>76</v>
      </c>
      <c r="AY1139" s="255" t="s">
        <v>154</v>
      </c>
    </row>
    <row r="1140" s="13" customFormat="1">
      <c r="B1140" s="256"/>
      <c r="C1140" s="257"/>
      <c r="D1140" s="236" t="s">
        <v>162</v>
      </c>
      <c r="E1140" s="258" t="s">
        <v>21</v>
      </c>
      <c r="F1140" s="259" t="s">
        <v>166</v>
      </c>
      <c r="G1140" s="257"/>
      <c r="H1140" s="260">
        <v>18.646000000000001</v>
      </c>
      <c r="I1140" s="261"/>
      <c r="J1140" s="257"/>
      <c r="K1140" s="257"/>
      <c r="L1140" s="262"/>
      <c r="M1140" s="263"/>
      <c r="N1140" s="264"/>
      <c r="O1140" s="264"/>
      <c r="P1140" s="264"/>
      <c r="Q1140" s="264"/>
      <c r="R1140" s="264"/>
      <c r="S1140" s="264"/>
      <c r="T1140" s="265"/>
      <c r="AT1140" s="266" t="s">
        <v>162</v>
      </c>
      <c r="AU1140" s="266" t="s">
        <v>85</v>
      </c>
      <c r="AV1140" s="13" t="s">
        <v>160</v>
      </c>
      <c r="AW1140" s="13" t="s">
        <v>36</v>
      </c>
      <c r="AX1140" s="13" t="s">
        <v>38</v>
      </c>
      <c r="AY1140" s="266" t="s">
        <v>154</v>
      </c>
    </row>
    <row r="1141" s="1" customFormat="1" ht="25.5" customHeight="1">
      <c r="B1141" s="47"/>
      <c r="C1141" s="222" t="s">
        <v>1136</v>
      </c>
      <c r="D1141" s="222" t="s">
        <v>156</v>
      </c>
      <c r="E1141" s="223" t="s">
        <v>1137</v>
      </c>
      <c r="F1141" s="224" t="s">
        <v>1138</v>
      </c>
      <c r="G1141" s="225" t="s">
        <v>269</v>
      </c>
      <c r="H1141" s="226">
        <v>1</v>
      </c>
      <c r="I1141" s="227"/>
      <c r="J1141" s="228">
        <f>ROUND(I1141*H1141,2)</f>
        <v>0</v>
      </c>
      <c r="K1141" s="224" t="s">
        <v>21</v>
      </c>
      <c r="L1141" s="73"/>
      <c r="M1141" s="229" t="s">
        <v>21</v>
      </c>
      <c r="N1141" s="230" t="s">
        <v>47</v>
      </c>
      <c r="O1141" s="48"/>
      <c r="P1141" s="231">
        <f>O1141*H1141</f>
        <v>0</v>
      </c>
      <c r="Q1141" s="231">
        <v>0.00014999999999999999</v>
      </c>
      <c r="R1141" s="231">
        <f>Q1141*H1141</f>
        <v>0.00014999999999999999</v>
      </c>
      <c r="S1141" s="231">
        <v>0</v>
      </c>
      <c r="T1141" s="232">
        <f>S1141*H1141</f>
        <v>0</v>
      </c>
      <c r="AR1141" s="24" t="s">
        <v>243</v>
      </c>
      <c r="AT1141" s="24" t="s">
        <v>156</v>
      </c>
      <c r="AU1141" s="24" t="s">
        <v>85</v>
      </c>
      <c r="AY1141" s="24" t="s">
        <v>154</v>
      </c>
      <c r="BE1141" s="233">
        <f>IF(N1141="základní",J1141,0)</f>
        <v>0</v>
      </c>
      <c r="BF1141" s="233">
        <f>IF(N1141="snížená",J1141,0)</f>
        <v>0</v>
      </c>
      <c r="BG1141" s="233">
        <f>IF(N1141="zákl. přenesená",J1141,0)</f>
        <v>0</v>
      </c>
      <c r="BH1141" s="233">
        <f>IF(N1141="sníž. přenesená",J1141,0)</f>
        <v>0</v>
      </c>
      <c r="BI1141" s="233">
        <f>IF(N1141="nulová",J1141,0)</f>
        <v>0</v>
      </c>
      <c r="BJ1141" s="24" t="s">
        <v>38</v>
      </c>
      <c r="BK1141" s="233">
        <f>ROUND(I1141*H1141,2)</f>
        <v>0</v>
      </c>
      <c r="BL1141" s="24" t="s">
        <v>243</v>
      </c>
      <c r="BM1141" s="24" t="s">
        <v>1139</v>
      </c>
    </row>
    <row r="1142" s="1" customFormat="1" ht="25.5" customHeight="1">
      <c r="B1142" s="47"/>
      <c r="C1142" s="222" t="s">
        <v>1140</v>
      </c>
      <c r="D1142" s="222" t="s">
        <v>156</v>
      </c>
      <c r="E1142" s="223" t="s">
        <v>1141</v>
      </c>
      <c r="F1142" s="224" t="s">
        <v>1142</v>
      </c>
      <c r="G1142" s="225" t="s">
        <v>179</v>
      </c>
      <c r="H1142" s="226">
        <v>6.9500000000000002</v>
      </c>
      <c r="I1142" s="227"/>
      <c r="J1142" s="228">
        <f>ROUND(I1142*H1142,2)</f>
        <v>0</v>
      </c>
      <c r="K1142" s="224" t="s">
        <v>21</v>
      </c>
      <c r="L1142" s="73"/>
      <c r="M1142" s="229" t="s">
        <v>21</v>
      </c>
      <c r="N1142" s="230" t="s">
        <v>47</v>
      </c>
      <c r="O1142" s="48"/>
      <c r="P1142" s="231">
        <f>O1142*H1142</f>
        <v>0</v>
      </c>
      <c r="Q1142" s="231">
        <v>0.00016000000000000001</v>
      </c>
      <c r="R1142" s="231">
        <f>Q1142*H1142</f>
        <v>0.0011120000000000001</v>
      </c>
      <c r="S1142" s="231">
        <v>0</v>
      </c>
      <c r="T1142" s="232">
        <f>S1142*H1142</f>
        <v>0</v>
      </c>
      <c r="AR1142" s="24" t="s">
        <v>243</v>
      </c>
      <c r="AT1142" s="24" t="s">
        <v>156</v>
      </c>
      <c r="AU1142" s="24" t="s">
        <v>85</v>
      </c>
      <c r="AY1142" s="24" t="s">
        <v>154</v>
      </c>
      <c r="BE1142" s="233">
        <f>IF(N1142="základní",J1142,0)</f>
        <v>0</v>
      </c>
      <c r="BF1142" s="233">
        <f>IF(N1142="snížená",J1142,0)</f>
        <v>0</v>
      </c>
      <c r="BG1142" s="233">
        <f>IF(N1142="zákl. přenesená",J1142,0)</f>
        <v>0</v>
      </c>
      <c r="BH1142" s="233">
        <f>IF(N1142="sníž. přenesená",J1142,0)</f>
        <v>0</v>
      </c>
      <c r="BI1142" s="233">
        <f>IF(N1142="nulová",J1142,0)</f>
        <v>0</v>
      </c>
      <c r="BJ1142" s="24" t="s">
        <v>38</v>
      </c>
      <c r="BK1142" s="233">
        <f>ROUND(I1142*H1142,2)</f>
        <v>0</v>
      </c>
      <c r="BL1142" s="24" t="s">
        <v>243</v>
      </c>
      <c r="BM1142" s="24" t="s">
        <v>1143</v>
      </c>
    </row>
    <row r="1143" s="11" customFormat="1">
      <c r="B1143" s="234"/>
      <c r="C1143" s="235"/>
      <c r="D1143" s="236" t="s">
        <v>162</v>
      </c>
      <c r="E1143" s="237" t="s">
        <v>21</v>
      </c>
      <c r="F1143" s="238" t="s">
        <v>197</v>
      </c>
      <c r="G1143" s="235"/>
      <c r="H1143" s="237" t="s">
        <v>21</v>
      </c>
      <c r="I1143" s="239"/>
      <c r="J1143" s="235"/>
      <c r="K1143" s="235"/>
      <c r="L1143" s="240"/>
      <c r="M1143" s="241"/>
      <c r="N1143" s="242"/>
      <c r="O1143" s="242"/>
      <c r="P1143" s="242"/>
      <c r="Q1143" s="242"/>
      <c r="R1143" s="242"/>
      <c r="S1143" s="242"/>
      <c r="T1143" s="243"/>
      <c r="AT1143" s="244" t="s">
        <v>162</v>
      </c>
      <c r="AU1143" s="244" t="s">
        <v>85</v>
      </c>
      <c r="AV1143" s="11" t="s">
        <v>38</v>
      </c>
      <c r="AW1143" s="11" t="s">
        <v>36</v>
      </c>
      <c r="AX1143" s="11" t="s">
        <v>76</v>
      </c>
      <c r="AY1143" s="244" t="s">
        <v>154</v>
      </c>
    </row>
    <row r="1144" s="11" customFormat="1">
      <c r="B1144" s="234"/>
      <c r="C1144" s="235"/>
      <c r="D1144" s="236" t="s">
        <v>162</v>
      </c>
      <c r="E1144" s="237" t="s">
        <v>21</v>
      </c>
      <c r="F1144" s="238" t="s">
        <v>582</v>
      </c>
      <c r="G1144" s="235"/>
      <c r="H1144" s="237" t="s">
        <v>21</v>
      </c>
      <c r="I1144" s="239"/>
      <c r="J1144" s="235"/>
      <c r="K1144" s="235"/>
      <c r="L1144" s="240"/>
      <c r="M1144" s="241"/>
      <c r="N1144" s="242"/>
      <c r="O1144" s="242"/>
      <c r="P1144" s="242"/>
      <c r="Q1144" s="242"/>
      <c r="R1144" s="242"/>
      <c r="S1144" s="242"/>
      <c r="T1144" s="243"/>
      <c r="AT1144" s="244" t="s">
        <v>162</v>
      </c>
      <c r="AU1144" s="244" t="s">
        <v>85</v>
      </c>
      <c r="AV1144" s="11" t="s">
        <v>38</v>
      </c>
      <c r="AW1144" s="11" t="s">
        <v>36</v>
      </c>
      <c r="AX1144" s="11" t="s">
        <v>76</v>
      </c>
      <c r="AY1144" s="244" t="s">
        <v>154</v>
      </c>
    </row>
    <row r="1145" s="12" customFormat="1">
      <c r="B1145" s="245"/>
      <c r="C1145" s="246"/>
      <c r="D1145" s="236" t="s">
        <v>162</v>
      </c>
      <c r="E1145" s="247" t="s">
        <v>21</v>
      </c>
      <c r="F1145" s="248" t="s">
        <v>1144</v>
      </c>
      <c r="G1145" s="246"/>
      <c r="H1145" s="249">
        <v>6.9500000000000002</v>
      </c>
      <c r="I1145" s="250"/>
      <c r="J1145" s="246"/>
      <c r="K1145" s="246"/>
      <c r="L1145" s="251"/>
      <c r="M1145" s="252"/>
      <c r="N1145" s="253"/>
      <c r="O1145" s="253"/>
      <c r="P1145" s="253"/>
      <c r="Q1145" s="253"/>
      <c r="R1145" s="253"/>
      <c r="S1145" s="253"/>
      <c r="T1145" s="254"/>
      <c r="AT1145" s="255" t="s">
        <v>162</v>
      </c>
      <c r="AU1145" s="255" t="s">
        <v>85</v>
      </c>
      <c r="AV1145" s="12" t="s">
        <v>85</v>
      </c>
      <c r="AW1145" s="12" t="s">
        <v>36</v>
      </c>
      <c r="AX1145" s="12" t="s">
        <v>76</v>
      </c>
      <c r="AY1145" s="255" t="s">
        <v>154</v>
      </c>
    </row>
    <row r="1146" s="13" customFormat="1">
      <c r="B1146" s="256"/>
      <c r="C1146" s="257"/>
      <c r="D1146" s="236" t="s">
        <v>162</v>
      </c>
      <c r="E1146" s="258" t="s">
        <v>21</v>
      </c>
      <c r="F1146" s="259" t="s">
        <v>166</v>
      </c>
      <c r="G1146" s="257"/>
      <c r="H1146" s="260">
        <v>6.9500000000000002</v>
      </c>
      <c r="I1146" s="261"/>
      <c r="J1146" s="257"/>
      <c r="K1146" s="257"/>
      <c r="L1146" s="262"/>
      <c r="M1146" s="263"/>
      <c r="N1146" s="264"/>
      <c r="O1146" s="264"/>
      <c r="P1146" s="264"/>
      <c r="Q1146" s="264"/>
      <c r="R1146" s="264"/>
      <c r="S1146" s="264"/>
      <c r="T1146" s="265"/>
      <c r="AT1146" s="266" t="s">
        <v>162</v>
      </c>
      <c r="AU1146" s="266" t="s">
        <v>85</v>
      </c>
      <c r="AV1146" s="13" t="s">
        <v>160</v>
      </c>
      <c r="AW1146" s="13" t="s">
        <v>36</v>
      </c>
      <c r="AX1146" s="13" t="s">
        <v>38</v>
      </c>
      <c r="AY1146" s="266" t="s">
        <v>154</v>
      </c>
    </row>
    <row r="1147" s="1" customFormat="1" ht="16.5" customHeight="1">
      <c r="B1147" s="47"/>
      <c r="C1147" s="222" t="s">
        <v>1145</v>
      </c>
      <c r="D1147" s="222" t="s">
        <v>156</v>
      </c>
      <c r="E1147" s="223" t="s">
        <v>1146</v>
      </c>
      <c r="F1147" s="224" t="s">
        <v>1147</v>
      </c>
      <c r="G1147" s="225" t="s">
        <v>269</v>
      </c>
      <c r="H1147" s="226">
        <v>31</v>
      </c>
      <c r="I1147" s="227"/>
      <c r="J1147" s="228">
        <f>ROUND(I1147*H1147,2)</f>
        <v>0</v>
      </c>
      <c r="K1147" s="224" t="s">
        <v>21</v>
      </c>
      <c r="L1147" s="73"/>
      <c r="M1147" s="229" t="s">
        <v>21</v>
      </c>
      <c r="N1147" s="230" t="s">
        <v>47</v>
      </c>
      <c r="O1147" s="48"/>
      <c r="P1147" s="231">
        <f>O1147*H1147</f>
        <v>0</v>
      </c>
      <c r="Q1147" s="231">
        <v>1.0000000000000001E-05</v>
      </c>
      <c r="R1147" s="231">
        <f>Q1147*H1147</f>
        <v>0.00031</v>
      </c>
      <c r="S1147" s="231">
        <v>0</v>
      </c>
      <c r="T1147" s="232">
        <f>S1147*H1147</f>
        <v>0</v>
      </c>
      <c r="AR1147" s="24" t="s">
        <v>243</v>
      </c>
      <c r="AT1147" s="24" t="s">
        <v>156</v>
      </c>
      <c r="AU1147" s="24" t="s">
        <v>85</v>
      </c>
      <c r="AY1147" s="24" t="s">
        <v>154</v>
      </c>
      <c r="BE1147" s="233">
        <f>IF(N1147="základní",J1147,0)</f>
        <v>0</v>
      </c>
      <c r="BF1147" s="233">
        <f>IF(N1147="snížená",J1147,0)</f>
        <v>0</v>
      </c>
      <c r="BG1147" s="233">
        <f>IF(N1147="zákl. přenesená",J1147,0)</f>
        <v>0</v>
      </c>
      <c r="BH1147" s="233">
        <f>IF(N1147="sníž. přenesená",J1147,0)</f>
        <v>0</v>
      </c>
      <c r="BI1147" s="233">
        <f>IF(N1147="nulová",J1147,0)</f>
        <v>0</v>
      </c>
      <c r="BJ1147" s="24" t="s">
        <v>38</v>
      </c>
      <c r="BK1147" s="233">
        <f>ROUND(I1147*H1147,2)</f>
        <v>0</v>
      </c>
      <c r="BL1147" s="24" t="s">
        <v>243</v>
      </c>
      <c r="BM1147" s="24" t="s">
        <v>1148</v>
      </c>
    </row>
    <row r="1148" s="11" customFormat="1">
      <c r="B1148" s="234"/>
      <c r="C1148" s="235"/>
      <c r="D1148" s="236" t="s">
        <v>162</v>
      </c>
      <c r="E1148" s="237" t="s">
        <v>21</v>
      </c>
      <c r="F1148" s="238" t="s">
        <v>197</v>
      </c>
      <c r="G1148" s="235"/>
      <c r="H1148" s="237" t="s">
        <v>21</v>
      </c>
      <c r="I1148" s="239"/>
      <c r="J1148" s="235"/>
      <c r="K1148" s="235"/>
      <c r="L1148" s="240"/>
      <c r="M1148" s="241"/>
      <c r="N1148" s="242"/>
      <c r="O1148" s="242"/>
      <c r="P1148" s="242"/>
      <c r="Q1148" s="242"/>
      <c r="R1148" s="242"/>
      <c r="S1148" s="242"/>
      <c r="T1148" s="243"/>
      <c r="AT1148" s="244" t="s">
        <v>162</v>
      </c>
      <c r="AU1148" s="244" t="s">
        <v>85</v>
      </c>
      <c r="AV1148" s="11" t="s">
        <v>38</v>
      </c>
      <c r="AW1148" s="11" t="s">
        <v>36</v>
      </c>
      <c r="AX1148" s="11" t="s">
        <v>76</v>
      </c>
      <c r="AY1148" s="244" t="s">
        <v>154</v>
      </c>
    </row>
    <row r="1149" s="11" customFormat="1">
      <c r="B1149" s="234"/>
      <c r="C1149" s="235"/>
      <c r="D1149" s="236" t="s">
        <v>162</v>
      </c>
      <c r="E1149" s="237" t="s">
        <v>21</v>
      </c>
      <c r="F1149" s="238" t="s">
        <v>1149</v>
      </c>
      <c r="G1149" s="235"/>
      <c r="H1149" s="237" t="s">
        <v>21</v>
      </c>
      <c r="I1149" s="239"/>
      <c r="J1149" s="235"/>
      <c r="K1149" s="235"/>
      <c r="L1149" s="240"/>
      <c r="M1149" s="241"/>
      <c r="N1149" s="242"/>
      <c r="O1149" s="242"/>
      <c r="P1149" s="242"/>
      <c r="Q1149" s="242"/>
      <c r="R1149" s="242"/>
      <c r="S1149" s="242"/>
      <c r="T1149" s="243"/>
      <c r="AT1149" s="244" t="s">
        <v>162</v>
      </c>
      <c r="AU1149" s="244" t="s">
        <v>85</v>
      </c>
      <c r="AV1149" s="11" t="s">
        <v>38</v>
      </c>
      <c r="AW1149" s="11" t="s">
        <v>36</v>
      </c>
      <c r="AX1149" s="11" t="s">
        <v>76</v>
      </c>
      <c r="AY1149" s="244" t="s">
        <v>154</v>
      </c>
    </row>
    <row r="1150" s="12" customFormat="1">
      <c r="B1150" s="245"/>
      <c r="C1150" s="246"/>
      <c r="D1150" s="236" t="s">
        <v>162</v>
      </c>
      <c r="E1150" s="247" t="s">
        <v>21</v>
      </c>
      <c r="F1150" s="248" t="s">
        <v>1150</v>
      </c>
      <c r="G1150" s="246"/>
      <c r="H1150" s="249">
        <v>31</v>
      </c>
      <c r="I1150" s="250"/>
      <c r="J1150" s="246"/>
      <c r="K1150" s="246"/>
      <c r="L1150" s="251"/>
      <c r="M1150" s="252"/>
      <c r="N1150" s="253"/>
      <c r="O1150" s="253"/>
      <c r="P1150" s="253"/>
      <c r="Q1150" s="253"/>
      <c r="R1150" s="253"/>
      <c r="S1150" s="253"/>
      <c r="T1150" s="254"/>
      <c r="AT1150" s="255" t="s">
        <v>162</v>
      </c>
      <c r="AU1150" s="255" t="s">
        <v>85</v>
      </c>
      <c r="AV1150" s="12" t="s">
        <v>85</v>
      </c>
      <c r="AW1150" s="12" t="s">
        <v>36</v>
      </c>
      <c r="AX1150" s="12" t="s">
        <v>76</v>
      </c>
      <c r="AY1150" s="255" t="s">
        <v>154</v>
      </c>
    </row>
    <row r="1151" s="13" customFormat="1">
      <c r="B1151" s="256"/>
      <c r="C1151" s="257"/>
      <c r="D1151" s="236" t="s">
        <v>162</v>
      </c>
      <c r="E1151" s="258" t="s">
        <v>21</v>
      </c>
      <c r="F1151" s="259" t="s">
        <v>166</v>
      </c>
      <c r="G1151" s="257"/>
      <c r="H1151" s="260">
        <v>31</v>
      </c>
      <c r="I1151" s="261"/>
      <c r="J1151" s="257"/>
      <c r="K1151" s="257"/>
      <c r="L1151" s="262"/>
      <c r="M1151" s="263"/>
      <c r="N1151" s="264"/>
      <c r="O1151" s="264"/>
      <c r="P1151" s="264"/>
      <c r="Q1151" s="264"/>
      <c r="R1151" s="264"/>
      <c r="S1151" s="264"/>
      <c r="T1151" s="265"/>
      <c r="AT1151" s="266" t="s">
        <v>162</v>
      </c>
      <c r="AU1151" s="266" t="s">
        <v>85</v>
      </c>
      <c r="AV1151" s="13" t="s">
        <v>160</v>
      </c>
      <c r="AW1151" s="13" t="s">
        <v>36</v>
      </c>
      <c r="AX1151" s="13" t="s">
        <v>38</v>
      </c>
      <c r="AY1151" s="266" t="s">
        <v>154</v>
      </c>
    </row>
    <row r="1152" s="1" customFormat="1" ht="25.5" customHeight="1">
      <c r="B1152" s="47"/>
      <c r="C1152" s="222" t="s">
        <v>1151</v>
      </c>
      <c r="D1152" s="222" t="s">
        <v>156</v>
      </c>
      <c r="E1152" s="223" t="s">
        <v>1152</v>
      </c>
      <c r="F1152" s="224" t="s">
        <v>1153</v>
      </c>
      <c r="G1152" s="225" t="s">
        <v>246</v>
      </c>
      <c r="H1152" s="226">
        <v>0.123</v>
      </c>
      <c r="I1152" s="227"/>
      <c r="J1152" s="228">
        <f>ROUND(I1152*H1152,2)</f>
        <v>0</v>
      </c>
      <c r="K1152" s="224" t="s">
        <v>21</v>
      </c>
      <c r="L1152" s="73"/>
      <c r="M1152" s="229" t="s">
        <v>21</v>
      </c>
      <c r="N1152" s="230" t="s">
        <v>47</v>
      </c>
      <c r="O1152" s="48"/>
      <c r="P1152" s="231">
        <f>O1152*H1152</f>
        <v>0</v>
      </c>
      <c r="Q1152" s="231">
        <v>0</v>
      </c>
      <c r="R1152" s="231">
        <f>Q1152*H1152</f>
        <v>0</v>
      </c>
      <c r="S1152" s="231">
        <v>0</v>
      </c>
      <c r="T1152" s="232">
        <f>S1152*H1152</f>
        <v>0</v>
      </c>
      <c r="AR1152" s="24" t="s">
        <v>243</v>
      </c>
      <c r="AT1152" s="24" t="s">
        <v>156</v>
      </c>
      <c r="AU1152" s="24" t="s">
        <v>85</v>
      </c>
      <c r="AY1152" s="24" t="s">
        <v>154</v>
      </c>
      <c r="BE1152" s="233">
        <f>IF(N1152="základní",J1152,0)</f>
        <v>0</v>
      </c>
      <c r="BF1152" s="233">
        <f>IF(N1152="snížená",J1152,0)</f>
        <v>0</v>
      </c>
      <c r="BG1152" s="233">
        <f>IF(N1152="zákl. přenesená",J1152,0)</f>
        <v>0</v>
      </c>
      <c r="BH1152" s="233">
        <f>IF(N1152="sníž. přenesená",J1152,0)</f>
        <v>0</v>
      </c>
      <c r="BI1152" s="233">
        <f>IF(N1152="nulová",J1152,0)</f>
        <v>0</v>
      </c>
      <c r="BJ1152" s="24" t="s">
        <v>38</v>
      </c>
      <c r="BK1152" s="233">
        <f>ROUND(I1152*H1152,2)</f>
        <v>0</v>
      </c>
      <c r="BL1152" s="24" t="s">
        <v>243</v>
      </c>
      <c r="BM1152" s="24" t="s">
        <v>1154</v>
      </c>
    </row>
    <row r="1153" s="1" customFormat="1" ht="16.5" customHeight="1">
      <c r="B1153" s="47"/>
      <c r="C1153" s="222" t="s">
        <v>1155</v>
      </c>
      <c r="D1153" s="222" t="s">
        <v>156</v>
      </c>
      <c r="E1153" s="223" t="s">
        <v>1156</v>
      </c>
      <c r="F1153" s="224" t="s">
        <v>1157</v>
      </c>
      <c r="G1153" s="225" t="s">
        <v>246</v>
      </c>
      <c r="H1153" s="226">
        <v>0.123</v>
      </c>
      <c r="I1153" s="227"/>
      <c r="J1153" s="228">
        <f>ROUND(I1153*H1153,2)</f>
        <v>0</v>
      </c>
      <c r="K1153" s="224" t="s">
        <v>21</v>
      </c>
      <c r="L1153" s="73"/>
      <c r="M1153" s="229" t="s">
        <v>21</v>
      </c>
      <c r="N1153" s="230" t="s">
        <v>47</v>
      </c>
      <c r="O1153" s="48"/>
      <c r="P1153" s="231">
        <f>O1153*H1153</f>
        <v>0</v>
      </c>
      <c r="Q1153" s="231">
        <v>0</v>
      </c>
      <c r="R1153" s="231">
        <f>Q1153*H1153</f>
        <v>0</v>
      </c>
      <c r="S1153" s="231">
        <v>0</v>
      </c>
      <c r="T1153" s="232">
        <f>S1153*H1153</f>
        <v>0</v>
      </c>
      <c r="AR1153" s="24" t="s">
        <v>243</v>
      </c>
      <c r="AT1153" s="24" t="s">
        <v>156</v>
      </c>
      <c r="AU1153" s="24" t="s">
        <v>85</v>
      </c>
      <c r="AY1153" s="24" t="s">
        <v>154</v>
      </c>
      <c r="BE1153" s="233">
        <f>IF(N1153="základní",J1153,0)</f>
        <v>0</v>
      </c>
      <c r="BF1153" s="233">
        <f>IF(N1153="snížená",J1153,0)</f>
        <v>0</v>
      </c>
      <c r="BG1153" s="233">
        <f>IF(N1153="zákl. přenesená",J1153,0)</f>
        <v>0</v>
      </c>
      <c r="BH1153" s="233">
        <f>IF(N1153="sníž. přenesená",J1153,0)</f>
        <v>0</v>
      </c>
      <c r="BI1153" s="233">
        <f>IF(N1153="nulová",J1153,0)</f>
        <v>0</v>
      </c>
      <c r="BJ1153" s="24" t="s">
        <v>38</v>
      </c>
      <c r="BK1153" s="233">
        <f>ROUND(I1153*H1153,2)</f>
        <v>0</v>
      </c>
      <c r="BL1153" s="24" t="s">
        <v>243</v>
      </c>
      <c r="BM1153" s="24" t="s">
        <v>1158</v>
      </c>
    </row>
    <row r="1154" s="10" customFormat="1" ht="29.88" customHeight="1">
      <c r="B1154" s="206"/>
      <c r="C1154" s="207"/>
      <c r="D1154" s="208" t="s">
        <v>75</v>
      </c>
      <c r="E1154" s="220" t="s">
        <v>1159</v>
      </c>
      <c r="F1154" s="220" t="s">
        <v>1160</v>
      </c>
      <c r="G1154" s="207"/>
      <c r="H1154" s="207"/>
      <c r="I1154" s="210"/>
      <c r="J1154" s="221">
        <f>BK1154</f>
        <v>0</v>
      </c>
      <c r="K1154" s="207"/>
      <c r="L1154" s="212"/>
      <c r="M1154" s="213"/>
      <c r="N1154" s="214"/>
      <c r="O1154" s="214"/>
      <c r="P1154" s="215">
        <f>SUM(P1155:P1198)</f>
        <v>0</v>
      </c>
      <c r="Q1154" s="214"/>
      <c r="R1154" s="215">
        <f>SUM(R1155:R1198)</f>
        <v>1.3181201399999998</v>
      </c>
      <c r="S1154" s="214"/>
      <c r="T1154" s="216">
        <f>SUM(T1155:T1198)</f>
        <v>0.702878</v>
      </c>
      <c r="AR1154" s="217" t="s">
        <v>85</v>
      </c>
      <c r="AT1154" s="218" t="s">
        <v>75</v>
      </c>
      <c r="AU1154" s="218" t="s">
        <v>38</v>
      </c>
      <c r="AY1154" s="217" t="s">
        <v>154</v>
      </c>
      <c r="BK1154" s="219">
        <f>SUM(BK1155:BK1198)</f>
        <v>0</v>
      </c>
    </row>
    <row r="1155" s="1" customFormat="1" ht="25.5" customHeight="1">
      <c r="B1155" s="47"/>
      <c r="C1155" s="222" t="s">
        <v>1161</v>
      </c>
      <c r="D1155" s="222" t="s">
        <v>156</v>
      </c>
      <c r="E1155" s="223" t="s">
        <v>1162</v>
      </c>
      <c r="F1155" s="224" t="s">
        <v>1163</v>
      </c>
      <c r="G1155" s="225" t="s">
        <v>159</v>
      </c>
      <c r="H1155" s="226">
        <v>20.178000000000001</v>
      </c>
      <c r="I1155" s="227"/>
      <c r="J1155" s="228">
        <f>ROUND(I1155*H1155,2)</f>
        <v>0</v>
      </c>
      <c r="K1155" s="224" t="s">
        <v>21</v>
      </c>
      <c r="L1155" s="73"/>
      <c r="M1155" s="229" t="s">
        <v>21</v>
      </c>
      <c r="N1155" s="230" t="s">
        <v>47</v>
      </c>
      <c r="O1155" s="48"/>
      <c r="P1155" s="231">
        <f>O1155*H1155</f>
        <v>0</v>
      </c>
      <c r="Q1155" s="231">
        <v>0</v>
      </c>
      <c r="R1155" s="231">
        <f>Q1155*H1155</f>
        <v>0</v>
      </c>
      <c r="S1155" s="231">
        <v>0</v>
      </c>
      <c r="T1155" s="232">
        <f>S1155*H1155</f>
        <v>0</v>
      </c>
      <c r="AR1155" s="24" t="s">
        <v>243</v>
      </c>
      <c r="AT1155" s="24" t="s">
        <v>156</v>
      </c>
      <c r="AU1155" s="24" t="s">
        <v>85</v>
      </c>
      <c r="AY1155" s="24" t="s">
        <v>154</v>
      </c>
      <c r="BE1155" s="233">
        <f>IF(N1155="základní",J1155,0)</f>
        <v>0</v>
      </c>
      <c r="BF1155" s="233">
        <f>IF(N1155="snížená",J1155,0)</f>
        <v>0</v>
      </c>
      <c r="BG1155" s="233">
        <f>IF(N1155="zákl. přenesená",J1155,0)</f>
        <v>0</v>
      </c>
      <c r="BH1155" s="233">
        <f>IF(N1155="sníž. přenesená",J1155,0)</f>
        <v>0</v>
      </c>
      <c r="BI1155" s="233">
        <f>IF(N1155="nulová",J1155,0)</f>
        <v>0</v>
      </c>
      <c r="BJ1155" s="24" t="s">
        <v>38</v>
      </c>
      <c r="BK1155" s="233">
        <f>ROUND(I1155*H1155,2)</f>
        <v>0</v>
      </c>
      <c r="BL1155" s="24" t="s">
        <v>243</v>
      </c>
      <c r="BM1155" s="24" t="s">
        <v>1164</v>
      </c>
    </row>
    <row r="1156" s="11" customFormat="1">
      <c r="B1156" s="234"/>
      <c r="C1156" s="235"/>
      <c r="D1156" s="236" t="s">
        <v>162</v>
      </c>
      <c r="E1156" s="237" t="s">
        <v>21</v>
      </c>
      <c r="F1156" s="238" t="s">
        <v>285</v>
      </c>
      <c r="G1156" s="235"/>
      <c r="H1156" s="237" t="s">
        <v>21</v>
      </c>
      <c r="I1156" s="239"/>
      <c r="J1156" s="235"/>
      <c r="K1156" s="235"/>
      <c r="L1156" s="240"/>
      <c r="M1156" s="241"/>
      <c r="N1156" s="242"/>
      <c r="O1156" s="242"/>
      <c r="P1156" s="242"/>
      <c r="Q1156" s="242"/>
      <c r="R1156" s="242"/>
      <c r="S1156" s="242"/>
      <c r="T1156" s="243"/>
      <c r="AT1156" s="244" t="s">
        <v>162</v>
      </c>
      <c r="AU1156" s="244" t="s">
        <v>85</v>
      </c>
      <c r="AV1156" s="11" t="s">
        <v>38</v>
      </c>
      <c r="AW1156" s="11" t="s">
        <v>36</v>
      </c>
      <c r="AX1156" s="11" t="s">
        <v>76</v>
      </c>
      <c r="AY1156" s="244" t="s">
        <v>154</v>
      </c>
    </row>
    <row r="1157" s="11" customFormat="1">
      <c r="B1157" s="234"/>
      <c r="C1157" s="235"/>
      <c r="D1157" s="236" t="s">
        <v>162</v>
      </c>
      <c r="E1157" s="237" t="s">
        <v>21</v>
      </c>
      <c r="F1157" s="238" t="s">
        <v>1165</v>
      </c>
      <c r="G1157" s="235"/>
      <c r="H1157" s="237" t="s">
        <v>21</v>
      </c>
      <c r="I1157" s="239"/>
      <c r="J1157" s="235"/>
      <c r="K1157" s="235"/>
      <c r="L1157" s="240"/>
      <c r="M1157" s="241"/>
      <c r="N1157" s="242"/>
      <c r="O1157" s="242"/>
      <c r="P1157" s="242"/>
      <c r="Q1157" s="242"/>
      <c r="R1157" s="242"/>
      <c r="S1157" s="242"/>
      <c r="T1157" s="243"/>
      <c r="AT1157" s="244" t="s">
        <v>162</v>
      </c>
      <c r="AU1157" s="244" t="s">
        <v>85</v>
      </c>
      <c r="AV1157" s="11" t="s">
        <v>38</v>
      </c>
      <c r="AW1157" s="11" t="s">
        <v>36</v>
      </c>
      <c r="AX1157" s="11" t="s">
        <v>76</v>
      </c>
      <c r="AY1157" s="244" t="s">
        <v>154</v>
      </c>
    </row>
    <row r="1158" s="12" customFormat="1">
      <c r="B1158" s="245"/>
      <c r="C1158" s="246"/>
      <c r="D1158" s="236" t="s">
        <v>162</v>
      </c>
      <c r="E1158" s="247" t="s">
        <v>21</v>
      </c>
      <c r="F1158" s="248" t="s">
        <v>577</v>
      </c>
      <c r="G1158" s="246"/>
      <c r="H1158" s="249">
        <v>20.178000000000001</v>
      </c>
      <c r="I1158" s="250"/>
      <c r="J1158" s="246"/>
      <c r="K1158" s="246"/>
      <c r="L1158" s="251"/>
      <c r="M1158" s="252"/>
      <c r="N1158" s="253"/>
      <c r="O1158" s="253"/>
      <c r="P1158" s="253"/>
      <c r="Q1158" s="253"/>
      <c r="R1158" s="253"/>
      <c r="S1158" s="253"/>
      <c r="T1158" s="254"/>
      <c r="AT1158" s="255" t="s">
        <v>162</v>
      </c>
      <c r="AU1158" s="255" t="s">
        <v>85</v>
      </c>
      <c r="AV1158" s="12" t="s">
        <v>85</v>
      </c>
      <c r="AW1158" s="12" t="s">
        <v>36</v>
      </c>
      <c r="AX1158" s="12" t="s">
        <v>76</v>
      </c>
      <c r="AY1158" s="255" t="s">
        <v>154</v>
      </c>
    </row>
    <row r="1159" s="13" customFormat="1">
      <c r="B1159" s="256"/>
      <c r="C1159" s="257"/>
      <c r="D1159" s="236" t="s">
        <v>162</v>
      </c>
      <c r="E1159" s="258" t="s">
        <v>21</v>
      </c>
      <c r="F1159" s="259" t="s">
        <v>166</v>
      </c>
      <c r="G1159" s="257"/>
      <c r="H1159" s="260">
        <v>20.178000000000001</v>
      </c>
      <c r="I1159" s="261"/>
      <c r="J1159" s="257"/>
      <c r="K1159" s="257"/>
      <c r="L1159" s="262"/>
      <c r="M1159" s="263"/>
      <c r="N1159" s="264"/>
      <c r="O1159" s="264"/>
      <c r="P1159" s="264"/>
      <c r="Q1159" s="264"/>
      <c r="R1159" s="264"/>
      <c r="S1159" s="264"/>
      <c r="T1159" s="265"/>
      <c r="AT1159" s="266" t="s">
        <v>162</v>
      </c>
      <c r="AU1159" s="266" t="s">
        <v>85</v>
      </c>
      <c r="AV1159" s="13" t="s">
        <v>160</v>
      </c>
      <c r="AW1159" s="13" t="s">
        <v>36</v>
      </c>
      <c r="AX1159" s="13" t="s">
        <v>38</v>
      </c>
      <c r="AY1159" s="266" t="s">
        <v>154</v>
      </c>
    </row>
    <row r="1160" s="1" customFormat="1" ht="16.5" customHeight="1">
      <c r="B1160" s="47"/>
      <c r="C1160" s="280" t="s">
        <v>1166</v>
      </c>
      <c r="D1160" s="280" t="s">
        <v>293</v>
      </c>
      <c r="E1160" s="281" t="s">
        <v>1167</v>
      </c>
      <c r="F1160" s="282" t="s">
        <v>1168</v>
      </c>
      <c r="G1160" s="283" t="s">
        <v>1169</v>
      </c>
      <c r="H1160" s="284">
        <v>6.0529999999999999</v>
      </c>
      <c r="I1160" s="285"/>
      <c r="J1160" s="286">
        <f>ROUND(I1160*H1160,2)</f>
        <v>0</v>
      </c>
      <c r="K1160" s="282" t="s">
        <v>21</v>
      </c>
      <c r="L1160" s="287"/>
      <c r="M1160" s="288" t="s">
        <v>21</v>
      </c>
      <c r="N1160" s="289" t="s">
        <v>47</v>
      </c>
      <c r="O1160" s="48"/>
      <c r="P1160" s="231">
        <f>O1160*H1160</f>
        <v>0</v>
      </c>
      <c r="Q1160" s="231">
        <v>0.001</v>
      </c>
      <c r="R1160" s="231">
        <f>Q1160*H1160</f>
        <v>0.0060530000000000002</v>
      </c>
      <c r="S1160" s="231">
        <v>0</v>
      </c>
      <c r="T1160" s="232">
        <f>S1160*H1160</f>
        <v>0</v>
      </c>
      <c r="AR1160" s="24" t="s">
        <v>362</v>
      </c>
      <c r="AT1160" s="24" t="s">
        <v>293</v>
      </c>
      <c r="AU1160" s="24" t="s">
        <v>85</v>
      </c>
      <c r="AY1160" s="24" t="s">
        <v>154</v>
      </c>
      <c r="BE1160" s="233">
        <f>IF(N1160="základní",J1160,0)</f>
        <v>0</v>
      </c>
      <c r="BF1160" s="233">
        <f>IF(N1160="snížená",J1160,0)</f>
        <v>0</v>
      </c>
      <c r="BG1160" s="233">
        <f>IF(N1160="zákl. přenesená",J1160,0)</f>
        <v>0</v>
      </c>
      <c r="BH1160" s="233">
        <f>IF(N1160="sníž. přenesená",J1160,0)</f>
        <v>0</v>
      </c>
      <c r="BI1160" s="233">
        <f>IF(N1160="nulová",J1160,0)</f>
        <v>0</v>
      </c>
      <c r="BJ1160" s="24" t="s">
        <v>38</v>
      </c>
      <c r="BK1160" s="233">
        <f>ROUND(I1160*H1160,2)</f>
        <v>0</v>
      </c>
      <c r="BL1160" s="24" t="s">
        <v>243</v>
      </c>
      <c r="BM1160" s="24" t="s">
        <v>1170</v>
      </c>
    </row>
    <row r="1161" s="1" customFormat="1" ht="25.5" customHeight="1">
      <c r="B1161" s="47"/>
      <c r="C1161" s="222" t="s">
        <v>1171</v>
      </c>
      <c r="D1161" s="222" t="s">
        <v>156</v>
      </c>
      <c r="E1161" s="223" t="s">
        <v>1172</v>
      </c>
      <c r="F1161" s="224" t="s">
        <v>1173</v>
      </c>
      <c r="G1161" s="225" t="s">
        <v>159</v>
      </c>
      <c r="H1161" s="226">
        <v>20.178000000000001</v>
      </c>
      <c r="I1161" s="227"/>
      <c r="J1161" s="228">
        <f>ROUND(I1161*H1161,2)</f>
        <v>0</v>
      </c>
      <c r="K1161" s="224" t="s">
        <v>21</v>
      </c>
      <c r="L1161" s="73"/>
      <c r="M1161" s="229" t="s">
        <v>21</v>
      </c>
      <c r="N1161" s="230" t="s">
        <v>47</v>
      </c>
      <c r="O1161" s="48"/>
      <c r="P1161" s="231">
        <f>O1161*H1161</f>
        <v>0</v>
      </c>
      <c r="Q1161" s="231">
        <v>0.00088000000000000003</v>
      </c>
      <c r="R1161" s="231">
        <f>Q1161*H1161</f>
        <v>0.017756640000000001</v>
      </c>
      <c r="S1161" s="231">
        <v>0</v>
      </c>
      <c r="T1161" s="232">
        <f>S1161*H1161</f>
        <v>0</v>
      </c>
      <c r="AR1161" s="24" t="s">
        <v>243</v>
      </c>
      <c r="AT1161" s="24" t="s">
        <v>156</v>
      </c>
      <c r="AU1161" s="24" t="s">
        <v>85</v>
      </c>
      <c r="AY1161" s="24" t="s">
        <v>154</v>
      </c>
      <c r="BE1161" s="233">
        <f>IF(N1161="základní",J1161,0)</f>
        <v>0</v>
      </c>
      <c r="BF1161" s="233">
        <f>IF(N1161="snížená",J1161,0)</f>
        <v>0</v>
      </c>
      <c r="BG1161" s="233">
        <f>IF(N1161="zákl. přenesená",J1161,0)</f>
        <v>0</v>
      </c>
      <c r="BH1161" s="233">
        <f>IF(N1161="sníž. přenesená",J1161,0)</f>
        <v>0</v>
      </c>
      <c r="BI1161" s="233">
        <f>IF(N1161="nulová",J1161,0)</f>
        <v>0</v>
      </c>
      <c r="BJ1161" s="24" t="s">
        <v>38</v>
      </c>
      <c r="BK1161" s="233">
        <f>ROUND(I1161*H1161,2)</f>
        <v>0</v>
      </c>
      <c r="BL1161" s="24" t="s">
        <v>243</v>
      </c>
      <c r="BM1161" s="24" t="s">
        <v>1174</v>
      </c>
    </row>
    <row r="1162" s="11" customFormat="1">
      <c r="B1162" s="234"/>
      <c r="C1162" s="235"/>
      <c r="D1162" s="236" t="s">
        <v>162</v>
      </c>
      <c r="E1162" s="237" t="s">
        <v>21</v>
      </c>
      <c r="F1162" s="238" t="s">
        <v>285</v>
      </c>
      <c r="G1162" s="235"/>
      <c r="H1162" s="237" t="s">
        <v>21</v>
      </c>
      <c r="I1162" s="239"/>
      <c r="J1162" s="235"/>
      <c r="K1162" s="235"/>
      <c r="L1162" s="240"/>
      <c r="M1162" s="241"/>
      <c r="N1162" s="242"/>
      <c r="O1162" s="242"/>
      <c r="P1162" s="242"/>
      <c r="Q1162" s="242"/>
      <c r="R1162" s="242"/>
      <c r="S1162" s="242"/>
      <c r="T1162" s="243"/>
      <c r="AT1162" s="244" t="s">
        <v>162</v>
      </c>
      <c r="AU1162" s="244" t="s">
        <v>85</v>
      </c>
      <c r="AV1162" s="11" t="s">
        <v>38</v>
      </c>
      <c r="AW1162" s="11" t="s">
        <v>36</v>
      </c>
      <c r="AX1162" s="11" t="s">
        <v>76</v>
      </c>
      <c r="AY1162" s="244" t="s">
        <v>154</v>
      </c>
    </row>
    <row r="1163" s="11" customFormat="1">
      <c r="B1163" s="234"/>
      <c r="C1163" s="235"/>
      <c r="D1163" s="236" t="s">
        <v>162</v>
      </c>
      <c r="E1163" s="237" t="s">
        <v>21</v>
      </c>
      <c r="F1163" s="238" t="s">
        <v>1165</v>
      </c>
      <c r="G1163" s="235"/>
      <c r="H1163" s="237" t="s">
        <v>21</v>
      </c>
      <c r="I1163" s="239"/>
      <c r="J1163" s="235"/>
      <c r="K1163" s="235"/>
      <c r="L1163" s="240"/>
      <c r="M1163" s="241"/>
      <c r="N1163" s="242"/>
      <c r="O1163" s="242"/>
      <c r="P1163" s="242"/>
      <c r="Q1163" s="242"/>
      <c r="R1163" s="242"/>
      <c r="S1163" s="242"/>
      <c r="T1163" s="243"/>
      <c r="AT1163" s="244" t="s">
        <v>162</v>
      </c>
      <c r="AU1163" s="244" t="s">
        <v>85</v>
      </c>
      <c r="AV1163" s="11" t="s">
        <v>38</v>
      </c>
      <c r="AW1163" s="11" t="s">
        <v>36</v>
      </c>
      <c r="AX1163" s="11" t="s">
        <v>76</v>
      </c>
      <c r="AY1163" s="244" t="s">
        <v>154</v>
      </c>
    </row>
    <row r="1164" s="12" customFormat="1">
      <c r="B1164" s="245"/>
      <c r="C1164" s="246"/>
      <c r="D1164" s="236" t="s">
        <v>162</v>
      </c>
      <c r="E1164" s="247" t="s">
        <v>21</v>
      </c>
      <c r="F1164" s="248" t="s">
        <v>577</v>
      </c>
      <c r="G1164" s="246"/>
      <c r="H1164" s="249">
        <v>20.178000000000001</v>
      </c>
      <c r="I1164" s="250"/>
      <c r="J1164" s="246"/>
      <c r="K1164" s="246"/>
      <c r="L1164" s="251"/>
      <c r="M1164" s="252"/>
      <c r="N1164" s="253"/>
      <c r="O1164" s="253"/>
      <c r="P1164" s="253"/>
      <c r="Q1164" s="253"/>
      <c r="R1164" s="253"/>
      <c r="S1164" s="253"/>
      <c r="T1164" s="254"/>
      <c r="AT1164" s="255" t="s">
        <v>162</v>
      </c>
      <c r="AU1164" s="255" t="s">
        <v>85</v>
      </c>
      <c r="AV1164" s="12" t="s">
        <v>85</v>
      </c>
      <c r="AW1164" s="12" t="s">
        <v>36</v>
      </c>
      <c r="AX1164" s="12" t="s">
        <v>76</v>
      </c>
      <c r="AY1164" s="255" t="s">
        <v>154</v>
      </c>
    </row>
    <row r="1165" s="13" customFormat="1">
      <c r="B1165" s="256"/>
      <c r="C1165" s="257"/>
      <c r="D1165" s="236" t="s">
        <v>162</v>
      </c>
      <c r="E1165" s="258" t="s">
        <v>21</v>
      </c>
      <c r="F1165" s="259" t="s">
        <v>166</v>
      </c>
      <c r="G1165" s="257"/>
      <c r="H1165" s="260">
        <v>20.178000000000001</v>
      </c>
      <c r="I1165" s="261"/>
      <c r="J1165" s="257"/>
      <c r="K1165" s="257"/>
      <c r="L1165" s="262"/>
      <c r="M1165" s="263"/>
      <c r="N1165" s="264"/>
      <c r="O1165" s="264"/>
      <c r="P1165" s="264"/>
      <c r="Q1165" s="264"/>
      <c r="R1165" s="264"/>
      <c r="S1165" s="264"/>
      <c r="T1165" s="265"/>
      <c r="AT1165" s="266" t="s">
        <v>162</v>
      </c>
      <c r="AU1165" s="266" t="s">
        <v>85</v>
      </c>
      <c r="AV1165" s="13" t="s">
        <v>160</v>
      </c>
      <c r="AW1165" s="13" t="s">
        <v>36</v>
      </c>
      <c r="AX1165" s="13" t="s">
        <v>38</v>
      </c>
      <c r="AY1165" s="266" t="s">
        <v>154</v>
      </c>
    </row>
    <row r="1166" s="1" customFormat="1" ht="16.5" customHeight="1">
      <c r="B1166" s="47"/>
      <c r="C1166" s="280" t="s">
        <v>1175</v>
      </c>
      <c r="D1166" s="280" t="s">
        <v>293</v>
      </c>
      <c r="E1166" s="281" t="s">
        <v>1176</v>
      </c>
      <c r="F1166" s="282" t="s">
        <v>1177</v>
      </c>
      <c r="G1166" s="283" t="s">
        <v>159</v>
      </c>
      <c r="H1166" s="284">
        <v>23.204999999999998</v>
      </c>
      <c r="I1166" s="285"/>
      <c r="J1166" s="286">
        <f>ROUND(I1166*H1166,2)</f>
        <v>0</v>
      </c>
      <c r="K1166" s="282" t="s">
        <v>21</v>
      </c>
      <c r="L1166" s="287"/>
      <c r="M1166" s="288" t="s">
        <v>21</v>
      </c>
      <c r="N1166" s="289" t="s">
        <v>47</v>
      </c>
      <c r="O1166" s="48"/>
      <c r="P1166" s="231">
        <f>O1166*H1166</f>
        <v>0</v>
      </c>
      <c r="Q1166" s="231">
        <v>0.0048999999999999998</v>
      </c>
      <c r="R1166" s="231">
        <f>Q1166*H1166</f>
        <v>0.11370449999999999</v>
      </c>
      <c r="S1166" s="231">
        <v>0</v>
      </c>
      <c r="T1166" s="232">
        <f>S1166*H1166</f>
        <v>0</v>
      </c>
      <c r="AR1166" s="24" t="s">
        <v>362</v>
      </c>
      <c r="AT1166" s="24" t="s">
        <v>293</v>
      </c>
      <c r="AU1166" s="24" t="s">
        <v>85</v>
      </c>
      <c r="AY1166" s="24" t="s">
        <v>154</v>
      </c>
      <c r="BE1166" s="233">
        <f>IF(N1166="základní",J1166,0)</f>
        <v>0</v>
      </c>
      <c r="BF1166" s="233">
        <f>IF(N1166="snížená",J1166,0)</f>
        <v>0</v>
      </c>
      <c r="BG1166" s="233">
        <f>IF(N1166="zákl. přenesená",J1166,0)</f>
        <v>0</v>
      </c>
      <c r="BH1166" s="233">
        <f>IF(N1166="sníž. přenesená",J1166,0)</f>
        <v>0</v>
      </c>
      <c r="BI1166" s="233">
        <f>IF(N1166="nulová",J1166,0)</f>
        <v>0</v>
      </c>
      <c r="BJ1166" s="24" t="s">
        <v>38</v>
      </c>
      <c r="BK1166" s="233">
        <f>ROUND(I1166*H1166,2)</f>
        <v>0</v>
      </c>
      <c r="BL1166" s="24" t="s">
        <v>243</v>
      </c>
      <c r="BM1166" s="24" t="s">
        <v>1178</v>
      </c>
    </row>
    <row r="1167" s="1" customFormat="1" ht="16.5" customHeight="1">
      <c r="B1167" s="47"/>
      <c r="C1167" s="222" t="s">
        <v>1179</v>
      </c>
      <c r="D1167" s="222" t="s">
        <v>156</v>
      </c>
      <c r="E1167" s="223" t="s">
        <v>1180</v>
      </c>
      <c r="F1167" s="224" t="s">
        <v>1181</v>
      </c>
      <c r="G1167" s="225" t="s">
        <v>159</v>
      </c>
      <c r="H1167" s="226">
        <v>115.226</v>
      </c>
      <c r="I1167" s="227"/>
      <c r="J1167" s="228">
        <f>ROUND(I1167*H1167,2)</f>
        <v>0</v>
      </c>
      <c r="K1167" s="224" t="s">
        <v>21</v>
      </c>
      <c r="L1167" s="73"/>
      <c r="M1167" s="229" t="s">
        <v>21</v>
      </c>
      <c r="N1167" s="230" t="s">
        <v>47</v>
      </c>
      <c r="O1167" s="48"/>
      <c r="P1167" s="231">
        <f>O1167*H1167</f>
        <v>0</v>
      </c>
      <c r="Q1167" s="231">
        <v>0</v>
      </c>
      <c r="R1167" s="231">
        <f>Q1167*H1167</f>
        <v>0</v>
      </c>
      <c r="S1167" s="231">
        <v>0.0060000000000000001</v>
      </c>
      <c r="T1167" s="232">
        <f>S1167*H1167</f>
        <v>0.69135599999999997</v>
      </c>
      <c r="AR1167" s="24" t="s">
        <v>243</v>
      </c>
      <c r="AT1167" s="24" t="s">
        <v>156</v>
      </c>
      <c r="AU1167" s="24" t="s">
        <v>85</v>
      </c>
      <c r="AY1167" s="24" t="s">
        <v>154</v>
      </c>
      <c r="BE1167" s="233">
        <f>IF(N1167="základní",J1167,0)</f>
        <v>0</v>
      </c>
      <c r="BF1167" s="233">
        <f>IF(N1167="snížená",J1167,0)</f>
        <v>0</v>
      </c>
      <c r="BG1167" s="233">
        <f>IF(N1167="zákl. přenesená",J1167,0)</f>
        <v>0</v>
      </c>
      <c r="BH1167" s="233">
        <f>IF(N1167="sníž. přenesená",J1167,0)</f>
        <v>0</v>
      </c>
      <c r="BI1167" s="233">
        <f>IF(N1167="nulová",J1167,0)</f>
        <v>0</v>
      </c>
      <c r="BJ1167" s="24" t="s">
        <v>38</v>
      </c>
      <c r="BK1167" s="233">
        <f>ROUND(I1167*H1167,2)</f>
        <v>0</v>
      </c>
      <c r="BL1167" s="24" t="s">
        <v>243</v>
      </c>
      <c r="BM1167" s="24" t="s">
        <v>1182</v>
      </c>
    </row>
    <row r="1168" s="11" customFormat="1">
      <c r="B1168" s="234"/>
      <c r="C1168" s="235"/>
      <c r="D1168" s="236" t="s">
        <v>162</v>
      </c>
      <c r="E1168" s="237" t="s">
        <v>21</v>
      </c>
      <c r="F1168" s="238" t="s">
        <v>1183</v>
      </c>
      <c r="G1168" s="235"/>
      <c r="H1168" s="237" t="s">
        <v>21</v>
      </c>
      <c r="I1168" s="239"/>
      <c r="J1168" s="235"/>
      <c r="K1168" s="235"/>
      <c r="L1168" s="240"/>
      <c r="M1168" s="241"/>
      <c r="N1168" s="242"/>
      <c r="O1168" s="242"/>
      <c r="P1168" s="242"/>
      <c r="Q1168" s="242"/>
      <c r="R1168" s="242"/>
      <c r="S1168" s="242"/>
      <c r="T1168" s="243"/>
      <c r="AT1168" s="244" t="s">
        <v>162</v>
      </c>
      <c r="AU1168" s="244" t="s">
        <v>85</v>
      </c>
      <c r="AV1168" s="11" t="s">
        <v>38</v>
      </c>
      <c r="AW1168" s="11" t="s">
        <v>36</v>
      </c>
      <c r="AX1168" s="11" t="s">
        <v>76</v>
      </c>
      <c r="AY1168" s="244" t="s">
        <v>154</v>
      </c>
    </row>
    <row r="1169" s="11" customFormat="1">
      <c r="B1169" s="234"/>
      <c r="C1169" s="235"/>
      <c r="D1169" s="236" t="s">
        <v>162</v>
      </c>
      <c r="E1169" s="237" t="s">
        <v>21</v>
      </c>
      <c r="F1169" s="238" t="s">
        <v>1184</v>
      </c>
      <c r="G1169" s="235"/>
      <c r="H1169" s="237" t="s">
        <v>21</v>
      </c>
      <c r="I1169" s="239"/>
      <c r="J1169" s="235"/>
      <c r="K1169" s="235"/>
      <c r="L1169" s="240"/>
      <c r="M1169" s="241"/>
      <c r="N1169" s="242"/>
      <c r="O1169" s="242"/>
      <c r="P1169" s="242"/>
      <c r="Q1169" s="242"/>
      <c r="R1169" s="242"/>
      <c r="S1169" s="242"/>
      <c r="T1169" s="243"/>
      <c r="AT1169" s="244" t="s">
        <v>162</v>
      </c>
      <c r="AU1169" s="244" t="s">
        <v>85</v>
      </c>
      <c r="AV1169" s="11" t="s">
        <v>38</v>
      </c>
      <c r="AW1169" s="11" t="s">
        <v>36</v>
      </c>
      <c r="AX1169" s="11" t="s">
        <v>76</v>
      </c>
      <c r="AY1169" s="244" t="s">
        <v>154</v>
      </c>
    </row>
    <row r="1170" s="11" customFormat="1">
      <c r="B1170" s="234"/>
      <c r="C1170" s="235"/>
      <c r="D1170" s="236" t="s">
        <v>162</v>
      </c>
      <c r="E1170" s="237" t="s">
        <v>21</v>
      </c>
      <c r="F1170" s="238" t="s">
        <v>1185</v>
      </c>
      <c r="G1170" s="235"/>
      <c r="H1170" s="237" t="s">
        <v>21</v>
      </c>
      <c r="I1170" s="239"/>
      <c r="J1170" s="235"/>
      <c r="K1170" s="235"/>
      <c r="L1170" s="240"/>
      <c r="M1170" s="241"/>
      <c r="N1170" s="242"/>
      <c r="O1170" s="242"/>
      <c r="P1170" s="242"/>
      <c r="Q1170" s="242"/>
      <c r="R1170" s="242"/>
      <c r="S1170" s="242"/>
      <c r="T1170" s="243"/>
      <c r="AT1170" s="244" t="s">
        <v>162</v>
      </c>
      <c r="AU1170" s="244" t="s">
        <v>85</v>
      </c>
      <c r="AV1170" s="11" t="s">
        <v>38</v>
      </c>
      <c r="AW1170" s="11" t="s">
        <v>36</v>
      </c>
      <c r="AX1170" s="11" t="s">
        <v>76</v>
      </c>
      <c r="AY1170" s="244" t="s">
        <v>154</v>
      </c>
    </row>
    <row r="1171" s="12" customFormat="1">
      <c r="B1171" s="245"/>
      <c r="C1171" s="246"/>
      <c r="D1171" s="236" t="s">
        <v>162</v>
      </c>
      <c r="E1171" s="247" t="s">
        <v>21</v>
      </c>
      <c r="F1171" s="248" t="s">
        <v>1186</v>
      </c>
      <c r="G1171" s="246"/>
      <c r="H1171" s="249">
        <v>115.226</v>
      </c>
      <c r="I1171" s="250"/>
      <c r="J1171" s="246"/>
      <c r="K1171" s="246"/>
      <c r="L1171" s="251"/>
      <c r="M1171" s="252"/>
      <c r="N1171" s="253"/>
      <c r="O1171" s="253"/>
      <c r="P1171" s="253"/>
      <c r="Q1171" s="253"/>
      <c r="R1171" s="253"/>
      <c r="S1171" s="253"/>
      <c r="T1171" s="254"/>
      <c r="AT1171" s="255" t="s">
        <v>162</v>
      </c>
      <c r="AU1171" s="255" t="s">
        <v>85</v>
      </c>
      <c r="AV1171" s="12" t="s">
        <v>85</v>
      </c>
      <c r="AW1171" s="12" t="s">
        <v>36</v>
      </c>
      <c r="AX1171" s="12" t="s">
        <v>76</v>
      </c>
      <c r="AY1171" s="255" t="s">
        <v>154</v>
      </c>
    </row>
    <row r="1172" s="13" customFormat="1">
      <c r="B1172" s="256"/>
      <c r="C1172" s="257"/>
      <c r="D1172" s="236" t="s">
        <v>162</v>
      </c>
      <c r="E1172" s="258" t="s">
        <v>21</v>
      </c>
      <c r="F1172" s="259" t="s">
        <v>166</v>
      </c>
      <c r="G1172" s="257"/>
      <c r="H1172" s="260">
        <v>115.226</v>
      </c>
      <c r="I1172" s="261"/>
      <c r="J1172" s="257"/>
      <c r="K1172" s="257"/>
      <c r="L1172" s="262"/>
      <c r="M1172" s="263"/>
      <c r="N1172" s="264"/>
      <c r="O1172" s="264"/>
      <c r="P1172" s="264"/>
      <c r="Q1172" s="264"/>
      <c r="R1172" s="264"/>
      <c r="S1172" s="264"/>
      <c r="T1172" s="265"/>
      <c r="AT1172" s="266" t="s">
        <v>162</v>
      </c>
      <c r="AU1172" s="266" t="s">
        <v>85</v>
      </c>
      <c r="AV1172" s="13" t="s">
        <v>160</v>
      </c>
      <c r="AW1172" s="13" t="s">
        <v>36</v>
      </c>
      <c r="AX1172" s="13" t="s">
        <v>38</v>
      </c>
      <c r="AY1172" s="266" t="s">
        <v>154</v>
      </c>
    </row>
    <row r="1173" s="1" customFormat="1" ht="25.5" customHeight="1">
      <c r="B1173" s="47"/>
      <c r="C1173" s="222" t="s">
        <v>1187</v>
      </c>
      <c r="D1173" s="222" t="s">
        <v>156</v>
      </c>
      <c r="E1173" s="223" t="s">
        <v>1188</v>
      </c>
      <c r="F1173" s="224" t="s">
        <v>1189</v>
      </c>
      <c r="G1173" s="225" t="s">
        <v>159</v>
      </c>
      <c r="H1173" s="226">
        <v>5.7610000000000001</v>
      </c>
      <c r="I1173" s="227"/>
      <c r="J1173" s="228">
        <f>ROUND(I1173*H1173,2)</f>
        <v>0</v>
      </c>
      <c r="K1173" s="224" t="s">
        <v>21</v>
      </c>
      <c r="L1173" s="73"/>
      <c r="M1173" s="229" t="s">
        <v>21</v>
      </c>
      <c r="N1173" s="230" t="s">
        <v>47</v>
      </c>
      <c r="O1173" s="48"/>
      <c r="P1173" s="231">
        <f>O1173*H1173</f>
        <v>0</v>
      </c>
      <c r="Q1173" s="231">
        <v>0</v>
      </c>
      <c r="R1173" s="231">
        <f>Q1173*H1173</f>
        <v>0</v>
      </c>
      <c r="S1173" s="231">
        <v>0.002</v>
      </c>
      <c r="T1173" s="232">
        <f>S1173*H1173</f>
        <v>0.011522000000000001</v>
      </c>
      <c r="AR1173" s="24" t="s">
        <v>243</v>
      </c>
      <c r="AT1173" s="24" t="s">
        <v>156</v>
      </c>
      <c r="AU1173" s="24" t="s">
        <v>85</v>
      </c>
      <c r="AY1173" s="24" t="s">
        <v>154</v>
      </c>
      <c r="BE1173" s="233">
        <f>IF(N1173="základní",J1173,0)</f>
        <v>0</v>
      </c>
      <c r="BF1173" s="233">
        <f>IF(N1173="snížená",J1173,0)</f>
        <v>0</v>
      </c>
      <c r="BG1173" s="233">
        <f>IF(N1173="zákl. přenesená",J1173,0)</f>
        <v>0</v>
      </c>
      <c r="BH1173" s="233">
        <f>IF(N1173="sníž. přenesená",J1173,0)</f>
        <v>0</v>
      </c>
      <c r="BI1173" s="233">
        <f>IF(N1173="nulová",J1173,0)</f>
        <v>0</v>
      </c>
      <c r="BJ1173" s="24" t="s">
        <v>38</v>
      </c>
      <c r="BK1173" s="233">
        <f>ROUND(I1173*H1173,2)</f>
        <v>0</v>
      </c>
      <c r="BL1173" s="24" t="s">
        <v>243</v>
      </c>
      <c r="BM1173" s="24" t="s">
        <v>1190</v>
      </c>
    </row>
    <row r="1174" s="11" customFormat="1">
      <c r="B1174" s="234"/>
      <c r="C1174" s="235"/>
      <c r="D1174" s="236" t="s">
        <v>162</v>
      </c>
      <c r="E1174" s="237" t="s">
        <v>21</v>
      </c>
      <c r="F1174" s="238" t="s">
        <v>1183</v>
      </c>
      <c r="G1174" s="235"/>
      <c r="H1174" s="237" t="s">
        <v>21</v>
      </c>
      <c r="I1174" s="239"/>
      <c r="J1174" s="235"/>
      <c r="K1174" s="235"/>
      <c r="L1174" s="240"/>
      <c r="M1174" s="241"/>
      <c r="N1174" s="242"/>
      <c r="O1174" s="242"/>
      <c r="P1174" s="242"/>
      <c r="Q1174" s="242"/>
      <c r="R1174" s="242"/>
      <c r="S1174" s="242"/>
      <c r="T1174" s="243"/>
      <c r="AT1174" s="244" t="s">
        <v>162</v>
      </c>
      <c r="AU1174" s="244" t="s">
        <v>85</v>
      </c>
      <c r="AV1174" s="11" t="s">
        <v>38</v>
      </c>
      <c r="AW1174" s="11" t="s">
        <v>36</v>
      </c>
      <c r="AX1174" s="11" t="s">
        <v>76</v>
      </c>
      <c r="AY1174" s="244" t="s">
        <v>154</v>
      </c>
    </row>
    <row r="1175" s="11" customFormat="1">
      <c r="B1175" s="234"/>
      <c r="C1175" s="235"/>
      <c r="D1175" s="236" t="s">
        <v>162</v>
      </c>
      <c r="E1175" s="237" t="s">
        <v>21</v>
      </c>
      <c r="F1175" s="238" t="s">
        <v>1184</v>
      </c>
      <c r="G1175" s="235"/>
      <c r="H1175" s="237" t="s">
        <v>21</v>
      </c>
      <c r="I1175" s="239"/>
      <c r="J1175" s="235"/>
      <c r="K1175" s="235"/>
      <c r="L1175" s="240"/>
      <c r="M1175" s="241"/>
      <c r="N1175" s="242"/>
      <c r="O1175" s="242"/>
      <c r="P1175" s="242"/>
      <c r="Q1175" s="242"/>
      <c r="R1175" s="242"/>
      <c r="S1175" s="242"/>
      <c r="T1175" s="243"/>
      <c r="AT1175" s="244" t="s">
        <v>162</v>
      </c>
      <c r="AU1175" s="244" t="s">
        <v>85</v>
      </c>
      <c r="AV1175" s="11" t="s">
        <v>38</v>
      </c>
      <c r="AW1175" s="11" t="s">
        <v>36</v>
      </c>
      <c r="AX1175" s="11" t="s">
        <v>76</v>
      </c>
      <c r="AY1175" s="244" t="s">
        <v>154</v>
      </c>
    </row>
    <row r="1176" s="11" customFormat="1">
      <c r="B1176" s="234"/>
      <c r="C1176" s="235"/>
      <c r="D1176" s="236" t="s">
        <v>162</v>
      </c>
      <c r="E1176" s="237" t="s">
        <v>21</v>
      </c>
      <c r="F1176" s="238" t="s">
        <v>1191</v>
      </c>
      <c r="G1176" s="235"/>
      <c r="H1176" s="237" t="s">
        <v>21</v>
      </c>
      <c r="I1176" s="239"/>
      <c r="J1176" s="235"/>
      <c r="K1176" s="235"/>
      <c r="L1176" s="240"/>
      <c r="M1176" s="241"/>
      <c r="N1176" s="242"/>
      <c r="O1176" s="242"/>
      <c r="P1176" s="242"/>
      <c r="Q1176" s="242"/>
      <c r="R1176" s="242"/>
      <c r="S1176" s="242"/>
      <c r="T1176" s="243"/>
      <c r="AT1176" s="244" t="s">
        <v>162</v>
      </c>
      <c r="AU1176" s="244" t="s">
        <v>85</v>
      </c>
      <c r="AV1176" s="11" t="s">
        <v>38</v>
      </c>
      <c r="AW1176" s="11" t="s">
        <v>36</v>
      </c>
      <c r="AX1176" s="11" t="s">
        <v>76</v>
      </c>
      <c r="AY1176" s="244" t="s">
        <v>154</v>
      </c>
    </row>
    <row r="1177" s="12" customFormat="1">
      <c r="B1177" s="245"/>
      <c r="C1177" s="246"/>
      <c r="D1177" s="236" t="s">
        <v>162</v>
      </c>
      <c r="E1177" s="247" t="s">
        <v>21</v>
      </c>
      <c r="F1177" s="248" t="s">
        <v>1192</v>
      </c>
      <c r="G1177" s="246"/>
      <c r="H1177" s="249">
        <v>5.7610000000000001</v>
      </c>
      <c r="I1177" s="250"/>
      <c r="J1177" s="246"/>
      <c r="K1177" s="246"/>
      <c r="L1177" s="251"/>
      <c r="M1177" s="252"/>
      <c r="N1177" s="253"/>
      <c r="O1177" s="253"/>
      <c r="P1177" s="253"/>
      <c r="Q1177" s="253"/>
      <c r="R1177" s="253"/>
      <c r="S1177" s="253"/>
      <c r="T1177" s="254"/>
      <c r="AT1177" s="255" t="s">
        <v>162</v>
      </c>
      <c r="AU1177" s="255" t="s">
        <v>85</v>
      </c>
      <c r="AV1177" s="12" t="s">
        <v>85</v>
      </c>
      <c r="AW1177" s="12" t="s">
        <v>36</v>
      </c>
      <c r="AX1177" s="12" t="s">
        <v>76</v>
      </c>
      <c r="AY1177" s="255" t="s">
        <v>154</v>
      </c>
    </row>
    <row r="1178" s="13" customFormat="1">
      <c r="B1178" s="256"/>
      <c r="C1178" s="257"/>
      <c r="D1178" s="236" t="s">
        <v>162</v>
      </c>
      <c r="E1178" s="258" t="s">
        <v>21</v>
      </c>
      <c r="F1178" s="259" t="s">
        <v>166</v>
      </c>
      <c r="G1178" s="257"/>
      <c r="H1178" s="260">
        <v>5.7610000000000001</v>
      </c>
      <c r="I1178" s="261"/>
      <c r="J1178" s="257"/>
      <c r="K1178" s="257"/>
      <c r="L1178" s="262"/>
      <c r="M1178" s="263"/>
      <c r="N1178" s="264"/>
      <c r="O1178" s="264"/>
      <c r="P1178" s="264"/>
      <c r="Q1178" s="264"/>
      <c r="R1178" s="264"/>
      <c r="S1178" s="264"/>
      <c r="T1178" s="265"/>
      <c r="AT1178" s="266" t="s">
        <v>162</v>
      </c>
      <c r="AU1178" s="266" t="s">
        <v>85</v>
      </c>
      <c r="AV1178" s="13" t="s">
        <v>160</v>
      </c>
      <c r="AW1178" s="13" t="s">
        <v>36</v>
      </c>
      <c r="AX1178" s="13" t="s">
        <v>38</v>
      </c>
      <c r="AY1178" s="266" t="s">
        <v>154</v>
      </c>
    </row>
    <row r="1179" s="1" customFormat="1" ht="16.5" customHeight="1">
      <c r="B1179" s="47"/>
      <c r="C1179" s="222" t="s">
        <v>1193</v>
      </c>
      <c r="D1179" s="222" t="s">
        <v>156</v>
      </c>
      <c r="E1179" s="223" t="s">
        <v>1194</v>
      </c>
      <c r="F1179" s="224" t="s">
        <v>1195</v>
      </c>
      <c r="G1179" s="225" t="s">
        <v>159</v>
      </c>
      <c r="H1179" s="226">
        <v>115.226</v>
      </c>
      <c r="I1179" s="227"/>
      <c r="J1179" s="228">
        <f>ROUND(I1179*H1179,2)</f>
        <v>0</v>
      </c>
      <c r="K1179" s="224" t="s">
        <v>21</v>
      </c>
      <c r="L1179" s="73"/>
      <c r="M1179" s="229" t="s">
        <v>21</v>
      </c>
      <c r="N1179" s="230" t="s">
        <v>47</v>
      </c>
      <c r="O1179" s="48"/>
      <c r="P1179" s="231">
        <f>O1179*H1179</f>
        <v>0</v>
      </c>
      <c r="Q1179" s="231">
        <v>0</v>
      </c>
      <c r="R1179" s="231">
        <f>Q1179*H1179</f>
        <v>0</v>
      </c>
      <c r="S1179" s="231">
        <v>0</v>
      </c>
      <c r="T1179" s="232">
        <f>S1179*H1179</f>
        <v>0</v>
      </c>
      <c r="AR1179" s="24" t="s">
        <v>243</v>
      </c>
      <c r="AT1179" s="24" t="s">
        <v>156</v>
      </c>
      <c r="AU1179" s="24" t="s">
        <v>85</v>
      </c>
      <c r="AY1179" s="24" t="s">
        <v>154</v>
      </c>
      <c r="BE1179" s="233">
        <f>IF(N1179="základní",J1179,0)</f>
        <v>0</v>
      </c>
      <c r="BF1179" s="233">
        <f>IF(N1179="snížená",J1179,0)</f>
        <v>0</v>
      </c>
      <c r="BG1179" s="233">
        <f>IF(N1179="zákl. přenesená",J1179,0)</f>
        <v>0</v>
      </c>
      <c r="BH1179" s="233">
        <f>IF(N1179="sníž. přenesená",J1179,0)</f>
        <v>0</v>
      </c>
      <c r="BI1179" s="233">
        <f>IF(N1179="nulová",J1179,0)</f>
        <v>0</v>
      </c>
      <c r="BJ1179" s="24" t="s">
        <v>38</v>
      </c>
      <c r="BK1179" s="233">
        <f>ROUND(I1179*H1179,2)</f>
        <v>0</v>
      </c>
      <c r="BL1179" s="24" t="s">
        <v>243</v>
      </c>
      <c r="BM1179" s="24" t="s">
        <v>1196</v>
      </c>
    </row>
    <row r="1180" s="11" customFormat="1">
      <c r="B1180" s="234"/>
      <c r="C1180" s="235"/>
      <c r="D1180" s="236" t="s">
        <v>162</v>
      </c>
      <c r="E1180" s="237" t="s">
        <v>21</v>
      </c>
      <c r="F1180" s="238" t="s">
        <v>1183</v>
      </c>
      <c r="G1180" s="235"/>
      <c r="H1180" s="237" t="s">
        <v>21</v>
      </c>
      <c r="I1180" s="239"/>
      <c r="J1180" s="235"/>
      <c r="K1180" s="235"/>
      <c r="L1180" s="240"/>
      <c r="M1180" s="241"/>
      <c r="N1180" s="242"/>
      <c r="O1180" s="242"/>
      <c r="P1180" s="242"/>
      <c r="Q1180" s="242"/>
      <c r="R1180" s="242"/>
      <c r="S1180" s="242"/>
      <c r="T1180" s="243"/>
      <c r="AT1180" s="244" t="s">
        <v>162</v>
      </c>
      <c r="AU1180" s="244" t="s">
        <v>85</v>
      </c>
      <c r="AV1180" s="11" t="s">
        <v>38</v>
      </c>
      <c r="AW1180" s="11" t="s">
        <v>36</v>
      </c>
      <c r="AX1180" s="11" t="s">
        <v>76</v>
      </c>
      <c r="AY1180" s="244" t="s">
        <v>154</v>
      </c>
    </row>
    <row r="1181" s="11" customFormat="1">
      <c r="B1181" s="234"/>
      <c r="C1181" s="235"/>
      <c r="D1181" s="236" t="s">
        <v>162</v>
      </c>
      <c r="E1181" s="237" t="s">
        <v>21</v>
      </c>
      <c r="F1181" s="238" t="s">
        <v>1184</v>
      </c>
      <c r="G1181" s="235"/>
      <c r="H1181" s="237" t="s">
        <v>21</v>
      </c>
      <c r="I1181" s="239"/>
      <c r="J1181" s="235"/>
      <c r="K1181" s="235"/>
      <c r="L1181" s="240"/>
      <c r="M1181" s="241"/>
      <c r="N1181" s="242"/>
      <c r="O1181" s="242"/>
      <c r="P1181" s="242"/>
      <c r="Q1181" s="242"/>
      <c r="R1181" s="242"/>
      <c r="S1181" s="242"/>
      <c r="T1181" s="243"/>
      <c r="AT1181" s="244" t="s">
        <v>162</v>
      </c>
      <c r="AU1181" s="244" t="s">
        <v>85</v>
      </c>
      <c r="AV1181" s="11" t="s">
        <v>38</v>
      </c>
      <c r="AW1181" s="11" t="s">
        <v>36</v>
      </c>
      <c r="AX1181" s="11" t="s">
        <v>76</v>
      </c>
      <c r="AY1181" s="244" t="s">
        <v>154</v>
      </c>
    </row>
    <row r="1182" s="12" customFormat="1">
      <c r="B1182" s="245"/>
      <c r="C1182" s="246"/>
      <c r="D1182" s="236" t="s">
        <v>162</v>
      </c>
      <c r="E1182" s="247" t="s">
        <v>21</v>
      </c>
      <c r="F1182" s="248" t="s">
        <v>1186</v>
      </c>
      <c r="G1182" s="246"/>
      <c r="H1182" s="249">
        <v>115.226</v>
      </c>
      <c r="I1182" s="250"/>
      <c r="J1182" s="246"/>
      <c r="K1182" s="246"/>
      <c r="L1182" s="251"/>
      <c r="M1182" s="252"/>
      <c r="N1182" s="253"/>
      <c r="O1182" s="253"/>
      <c r="P1182" s="253"/>
      <c r="Q1182" s="253"/>
      <c r="R1182" s="253"/>
      <c r="S1182" s="253"/>
      <c r="T1182" s="254"/>
      <c r="AT1182" s="255" t="s">
        <v>162</v>
      </c>
      <c r="AU1182" s="255" t="s">
        <v>85</v>
      </c>
      <c r="AV1182" s="12" t="s">
        <v>85</v>
      </c>
      <c r="AW1182" s="12" t="s">
        <v>36</v>
      </c>
      <c r="AX1182" s="12" t="s">
        <v>76</v>
      </c>
      <c r="AY1182" s="255" t="s">
        <v>154</v>
      </c>
    </row>
    <row r="1183" s="13" customFormat="1">
      <c r="B1183" s="256"/>
      <c r="C1183" s="257"/>
      <c r="D1183" s="236" t="s">
        <v>162</v>
      </c>
      <c r="E1183" s="258" t="s">
        <v>21</v>
      </c>
      <c r="F1183" s="259" t="s">
        <v>166</v>
      </c>
      <c r="G1183" s="257"/>
      <c r="H1183" s="260">
        <v>115.226</v>
      </c>
      <c r="I1183" s="261"/>
      <c r="J1183" s="257"/>
      <c r="K1183" s="257"/>
      <c r="L1183" s="262"/>
      <c r="M1183" s="263"/>
      <c r="N1183" s="264"/>
      <c r="O1183" s="264"/>
      <c r="P1183" s="264"/>
      <c r="Q1183" s="264"/>
      <c r="R1183" s="264"/>
      <c r="S1183" s="264"/>
      <c r="T1183" s="265"/>
      <c r="AT1183" s="266" t="s">
        <v>162</v>
      </c>
      <c r="AU1183" s="266" t="s">
        <v>85</v>
      </c>
      <c r="AV1183" s="13" t="s">
        <v>160</v>
      </c>
      <c r="AW1183" s="13" t="s">
        <v>36</v>
      </c>
      <c r="AX1183" s="13" t="s">
        <v>38</v>
      </c>
      <c r="AY1183" s="266" t="s">
        <v>154</v>
      </c>
    </row>
    <row r="1184" s="1" customFormat="1" ht="16.5" customHeight="1">
      <c r="B1184" s="47"/>
      <c r="C1184" s="280" t="s">
        <v>1197</v>
      </c>
      <c r="D1184" s="280" t="s">
        <v>293</v>
      </c>
      <c r="E1184" s="281" t="s">
        <v>1198</v>
      </c>
      <c r="F1184" s="282" t="s">
        <v>1199</v>
      </c>
      <c r="G1184" s="283" t="s">
        <v>159</v>
      </c>
      <c r="H1184" s="284">
        <v>132.50999999999999</v>
      </c>
      <c r="I1184" s="285"/>
      <c r="J1184" s="286">
        <f>ROUND(I1184*H1184,2)</f>
        <v>0</v>
      </c>
      <c r="K1184" s="282" t="s">
        <v>21</v>
      </c>
      <c r="L1184" s="287"/>
      <c r="M1184" s="288" t="s">
        <v>21</v>
      </c>
      <c r="N1184" s="289" t="s">
        <v>47</v>
      </c>
      <c r="O1184" s="48"/>
      <c r="P1184" s="231">
        <f>O1184*H1184</f>
        <v>0</v>
      </c>
      <c r="Q1184" s="231">
        <v>0.0068999999999999999</v>
      </c>
      <c r="R1184" s="231">
        <f>Q1184*H1184</f>
        <v>0.91431899999999988</v>
      </c>
      <c r="S1184" s="231">
        <v>0</v>
      </c>
      <c r="T1184" s="232">
        <f>S1184*H1184</f>
        <v>0</v>
      </c>
      <c r="AR1184" s="24" t="s">
        <v>362</v>
      </c>
      <c r="AT1184" s="24" t="s">
        <v>293</v>
      </c>
      <c r="AU1184" s="24" t="s">
        <v>85</v>
      </c>
      <c r="AY1184" s="24" t="s">
        <v>154</v>
      </c>
      <c r="BE1184" s="233">
        <f>IF(N1184="základní",J1184,0)</f>
        <v>0</v>
      </c>
      <c r="BF1184" s="233">
        <f>IF(N1184="snížená",J1184,0)</f>
        <v>0</v>
      </c>
      <c r="BG1184" s="233">
        <f>IF(N1184="zákl. přenesená",J1184,0)</f>
        <v>0</v>
      </c>
      <c r="BH1184" s="233">
        <f>IF(N1184="sníž. přenesená",J1184,0)</f>
        <v>0</v>
      </c>
      <c r="BI1184" s="233">
        <f>IF(N1184="nulová",J1184,0)</f>
        <v>0</v>
      </c>
      <c r="BJ1184" s="24" t="s">
        <v>38</v>
      </c>
      <c r="BK1184" s="233">
        <f>ROUND(I1184*H1184,2)</f>
        <v>0</v>
      </c>
      <c r="BL1184" s="24" t="s">
        <v>243</v>
      </c>
      <c r="BM1184" s="24" t="s">
        <v>1200</v>
      </c>
    </row>
    <row r="1185" s="1" customFormat="1" ht="25.5" customHeight="1">
      <c r="B1185" s="47"/>
      <c r="C1185" s="222" t="s">
        <v>1201</v>
      </c>
      <c r="D1185" s="222" t="s">
        <v>156</v>
      </c>
      <c r="E1185" s="223" t="s">
        <v>1202</v>
      </c>
      <c r="F1185" s="224" t="s">
        <v>1203</v>
      </c>
      <c r="G1185" s="225" t="s">
        <v>159</v>
      </c>
      <c r="H1185" s="226">
        <v>115.226</v>
      </c>
      <c r="I1185" s="227"/>
      <c r="J1185" s="228">
        <f>ROUND(I1185*H1185,2)</f>
        <v>0</v>
      </c>
      <c r="K1185" s="224" t="s">
        <v>21</v>
      </c>
      <c r="L1185" s="73"/>
      <c r="M1185" s="229" t="s">
        <v>21</v>
      </c>
      <c r="N1185" s="230" t="s">
        <v>47</v>
      </c>
      <c r="O1185" s="48"/>
      <c r="P1185" s="231">
        <f>O1185*H1185</f>
        <v>0</v>
      </c>
      <c r="Q1185" s="231">
        <v>0</v>
      </c>
      <c r="R1185" s="231">
        <f>Q1185*H1185</f>
        <v>0</v>
      </c>
      <c r="S1185" s="231">
        <v>0</v>
      </c>
      <c r="T1185" s="232">
        <f>S1185*H1185</f>
        <v>0</v>
      </c>
      <c r="AR1185" s="24" t="s">
        <v>243</v>
      </c>
      <c r="AT1185" s="24" t="s">
        <v>156</v>
      </c>
      <c r="AU1185" s="24" t="s">
        <v>85</v>
      </c>
      <c r="AY1185" s="24" t="s">
        <v>154</v>
      </c>
      <c r="BE1185" s="233">
        <f>IF(N1185="základní",J1185,0)</f>
        <v>0</v>
      </c>
      <c r="BF1185" s="233">
        <f>IF(N1185="snížená",J1185,0)</f>
        <v>0</v>
      </c>
      <c r="BG1185" s="233">
        <f>IF(N1185="zákl. přenesená",J1185,0)</f>
        <v>0</v>
      </c>
      <c r="BH1185" s="233">
        <f>IF(N1185="sníž. přenesená",J1185,0)</f>
        <v>0</v>
      </c>
      <c r="BI1185" s="233">
        <f>IF(N1185="nulová",J1185,0)</f>
        <v>0</v>
      </c>
      <c r="BJ1185" s="24" t="s">
        <v>38</v>
      </c>
      <c r="BK1185" s="233">
        <f>ROUND(I1185*H1185,2)</f>
        <v>0</v>
      </c>
      <c r="BL1185" s="24" t="s">
        <v>243</v>
      </c>
      <c r="BM1185" s="24" t="s">
        <v>1204</v>
      </c>
    </row>
    <row r="1186" s="11" customFormat="1">
      <c r="B1186" s="234"/>
      <c r="C1186" s="235"/>
      <c r="D1186" s="236" t="s">
        <v>162</v>
      </c>
      <c r="E1186" s="237" t="s">
        <v>21</v>
      </c>
      <c r="F1186" s="238" t="s">
        <v>1183</v>
      </c>
      <c r="G1186" s="235"/>
      <c r="H1186" s="237" t="s">
        <v>21</v>
      </c>
      <c r="I1186" s="239"/>
      <c r="J1186" s="235"/>
      <c r="K1186" s="235"/>
      <c r="L1186" s="240"/>
      <c r="M1186" s="241"/>
      <c r="N1186" s="242"/>
      <c r="O1186" s="242"/>
      <c r="P1186" s="242"/>
      <c r="Q1186" s="242"/>
      <c r="R1186" s="242"/>
      <c r="S1186" s="242"/>
      <c r="T1186" s="243"/>
      <c r="AT1186" s="244" t="s">
        <v>162</v>
      </c>
      <c r="AU1186" s="244" t="s">
        <v>85</v>
      </c>
      <c r="AV1186" s="11" t="s">
        <v>38</v>
      </c>
      <c r="AW1186" s="11" t="s">
        <v>36</v>
      </c>
      <c r="AX1186" s="11" t="s">
        <v>76</v>
      </c>
      <c r="AY1186" s="244" t="s">
        <v>154</v>
      </c>
    </row>
    <row r="1187" s="11" customFormat="1">
      <c r="B1187" s="234"/>
      <c r="C1187" s="235"/>
      <c r="D1187" s="236" t="s">
        <v>162</v>
      </c>
      <c r="E1187" s="237" t="s">
        <v>21</v>
      </c>
      <c r="F1187" s="238" t="s">
        <v>1184</v>
      </c>
      <c r="G1187" s="235"/>
      <c r="H1187" s="237" t="s">
        <v>21</v>
      </c>
      <c r="I1187" s="239"/>
      <c r="J1187" s="235"/>
      <c r="K1187" s="235"/>
      <c r="L1187" s="240"/>
      <c r="M1187" s="241"/>
      <c r="N1187" s="242"/>
      <c r="O1187" s="242"/>
      <c r="P1187" s="242"/>
      <c r="Q1187" s="242"/>
      <c r="R1187" s="242"/>
      <c r="S1187" s="242"/>
      <c r="T1187" s="243"/>
      <c r="AT1187" s="244" t="s">
        <v>162</v>
      </c>
      <c r="AU1187" s="244" t="s">
        <v>85</v>
      </c>
      <c r="AV1187" s="11" t="s">
        <v>38</v>
      </c>
      <c r="AW1187" s="11" t="s">
        <v>36</v>
      </c>
      <c r="AX1187" s="11" t="s">
        <v>76</v>
      </c>
      <c r="AY1187" s="244" t="s">
        <v>154</v>
      </c>
    </row>
    <row r="1188" s="12" customFormat="1">
      <c r="B1188" s="245"/>
      <c r="C1188" s="246"/>
      <c r="D1188" s="236" t="s">
        <v>162</v>
      </c>
      <c r="E1188" s="247" t="s">
        <v>21</v>
      </c>
      <c r="F1188" s="248" t="s">
        <v>1186</v>
      </c>
      <c r="G1188" s="246"/>
      <c r="H1188" s="249">
        <v>115.226</v>
      </c>
      <c r="I1188" s="250"/>
      <c r="J1188" s="246"/>
      <c r="K1188" s="246"/>
      <c r="L1188" s="251"/>
      <c r="M1188" s="252"/>
      <c r="N1188" s="253"/>
      <c r="O1188" s="253"/>
      <c r="P1188" s="253"/>
      <c r="Q1188" s="253"/>
      <c r="R1188" s="253"/>
      <c r="S1188" s="253"/>
      <c r="T1188" s="254"/>
      <c r="AT1188" s="255" t="s">
        <v>162</v>
      </c>
      <c r="AU1188" s="255" t="s">
        <v>85</v>
      </c>
      <c r="AV1188" s="12" t="s">
        <v>85</v>
      </c>
      <c r="AW1188" s="12" t="s">
        <v>36</v>
      </c>
      <c r="AX1188" s="12" t="s">
        <v>76</v>
      </c>
      <c r="AY1188" s="255" t="s">
        <v>154</v>
      </c>
    </row>
    <row r="1189" s="13" customFormat="1">
      <c r="B1189" s="256"/>
      <c r="C1189" s="257"/>
      <c r="D1189" s="236" t="s">
        <v>162</v>
      </c>
      <c r="E1189" s="258" t="s">
        <v>21</v>
      </c>
      <c r="F1189" s="259" t="s">
        <v>166</v>
      </c>
      <c r="G1189" s="257"/>
      <c r="H1189" s="260">
        <v>115.226</v>
      </c>
      <c r="I1189" s="261"/>
      <c r="J1189" s="257"/>
      <c r="K1189" s="257"/>
      <c r="L1189" s="262"/>
      <c r="M1189" s="263"/>
      <c r="N1189" s="264"/>
      <c r="O1189" s="264"/>
      <c r="P1189" s="264"/>
      <c r="Q1189" s="264"/>
      <c r="R1189" s="264"/>
      <c r="S1189" s="264"/>
      <c r="T1189" s="265"/>
      <c r="AT1189" s="266" t="s">
        <v>162</v>
      </c>
      <c r="AU1189" s="266" t="s">
        <v>85</v>
      </c>
      <c r="AV1189" s="13" t="s">
        <v>160</v>
      </c>
      <c r="AW1189" s="13" t="s">
        <v>36</v>
      </c>
      <c r="AX1189" s="13" t="s">
        <v>38</v>
      </c>
      <c r="AY1189" s="266" t="s">
        <v>154</v>
      </c>
    </row>
    <row r="1190" s="1" customFormat="1" ht="16.5" customHeight="1">
      <c r="B1190" s="47"/>
      <c r="C1190" s="280" t="s">
        <v>1205</v>
      </c>
      <c r="D1190" s="280" t="s">
        <v>293</v>
      </c>
      <c r="E1190" s="281" t="s">
        <v>1206</v>
      </c>
      <c r="F1190" s="282" t="s">
        <v>1207</v>
      </c>
      <c r="G1190" s="283" t="s">
        <v>159</v>
      </c>
      <c r="H1190" s="284">
        <v>132.50999999999999</v>
      </c>
      <c r="I1190" s="285"/>
      <c r="J1190" s="286">
        <f>ROUND(I1190*H1190,2)</f>
        <v>0</v>
      </c>
      <c r="K1190" s="282" t="s">
        <v>21</v>
      </c>
      <c r="L1190" s="287"/>
      <c r="M1190" s="288" t="s">
        <v>21</v>
      </c>
      <c r="N1190" s="289" t="s">
        <v>47</v>
      </c>
      <c r="O1190" s="48"/>
      <c r="P1190" s="231">
        <f>O1190*H1190</f>
        <v>0</v>
      </c>
      <c r="Q1190" s="231">
        <v>0.002</v>
      </c>
      <c r="R1190" s="231">
        <f>Q1190*H1190</f>
        <v>0.26501999999999998</v>
      </c>
      <c r="S1190" s="231">
        <v>0</v>
      </c>
      <c r="T1190" s="232">
        <f>S1190*H1190</f>
        <v>0</v>
      </c>
      <c r="AR1190" s="24" t="s">
        <v>362</v>
      </c>
      <c r="AT1190" s="24" t="s">
        <v>293</v>
      </c>
      <c r="AU1190" s="24" t="s">
        <v>85</v>
      </c>
      <c r="AY1190" s="24" t="s">
        <v>154</v>
      </c>
      <c r="BE1190" s="233">
        <f>IF(N1190="základní",J1190,0)</f>
        <v>0</v>
      </c>
      <c r="BF1190" s="233">
        <f>IF(N1190="snížená",J1190,0)</f>
        <v>0</v>
      </c>
      <c r="BG1190" s="233">
        <f>IF(N1190="zákl. přenesená",J1190,0)</f>
        <v>0</v>
      </c>
      <c r="BH1190" s="233">
        <f>IF(N1190="sníž. přenesená",J1190,0)</f>
        <v>0</v>
      </c>
      <c r="BI1190" s="233">
        <f>IF(N1190="nulová",J1190,0)</f>
        <v>0</v>
      </c>
      <c r="BJ1190" s="24" t="s">
        <v>38</v>
      </c>
      <c r="BK1190" s="233">
        <f>ROUND(I1190*H1190,2)</f>
        <v>0</v>
      </c>
      <c r="BL1190" s="24" t="s">
        <v>243</v>
      </c>
      <c r="BM1190" s="24" t="s">
        <v>1208</v>
      </c>
    </row>
    <row r="1191" s="1" customFormat="1" ht="16.5" customHeight="1">
      <c r="B1191" s="47"/>
      <c r="C1191" s="222" t="s">
        <v>1209</v>
      </c>
      <c r="D1191" s="222" t="s">
        <v>156</v>
      </c>
      <c r="E1191" s="223" t="s">
        <v>1210</v>
      </c>
      <c r="F1191" s="224" t="s">
        <v>1211</v>
      </c>
      <c r="G1191" s="225" t="s">
        <v>159</v>
      </c>
      <c r="H1191" s="226">
        <v>115.226</v>
      </c>
      <c r="I1191" s="227"/>
      <c r="J1191" s="228">
        <f>ROUND(I1191*H1191,2)</f>
        <v>0</v>
      </c>
      <c r="K1191" s="224" t="s">
        <v>21</v>
      </c>
      <c r="L1191" s="73"/>
      <c r="M1191" s="229" t="s">
        <v>21</v>
      </c>
      <c r="N1191" s="230" t="s">
        <v>47</v>
      </c>
      <c r="O1191" s="48"/>
      <c r="P1191" s="231">
        <f>O1191*H1191</f>
        <v>0</v>
      </c>
      <c r="Q1191" s="231">
        <v>0</v>
      </c>
      <c r="R1191" s="231">
        <f>Q1191*H1191</f>
        <v>0</v>
      </c>
      <c r="S1191" s="231">
        <v>0</v>
      </c>
      <c r="T1191" s="232">
        <f>S1191*H1191</f>
        <v>0</v>
      </c>
      <c r="AR1191" s="24" t="s">
        <v>243</v>
      </c>
      <c r="AT1191" s="24" t="s">
        <v>156</v>
      </c>
      <c r="AU1191" s="24" t="s">
        <v>85</v>
      </c>
      <c r="AY1191" s="24" t="s">
        <v>154</v>
      </c>
      <c r="BE1191" s="233">
        <f>IF(N1191="základní",J1191,0)</f>
        <v>0</v>
      </c>
      <c r="BF1191" s="233">
        <f>IF(N1191="snížená",J1191,0)</f>
        <v>0</v>
      </c>
      <c r="BG1191" s="233">
        <f>IF(N1191="zákl. přenesená",J1191,0)</f>
        <v>0</v>
      </c>
      <c r="BH1191" s="233">
        <f>IF(N1191="sníž. přenesená",J1191,0)</f>
        <v>0</v>
      </c>
      <c r="BI1191" s="233">
        <f>IF(N1191="nulová",J1191,0)</f>
        <v>0</v>
      </c>
      <c r="BJ1191" s="24" t="s">
        <v>38</v>
      </c>
      <c r="BK1191" s="233">
        <f>ROUND(I1191*H1191,2)</f>
        <v>0</v>
      </c>
      <c r="BL1191" s="24" t="s">
        <v>243</v>
      </c>
      <c r="BM1191" s="24" t="s">
        <v>1212</v>
      </c>
    </row>
    <row r="1192" s="11" customFormat="1">
      <c r="B1192" s="234"/>
      <c r="C1192" s="235"/>
      <c r="D1192" s="236" t="s">
        <v>162</v>
      </c>
      <c r="E1192" s="237" t="s">
        <v>21</v>
      </c>
      <c r="F1192" s="238" t="s">
        <v>1183</v>
      </c>
      <c r="G1192" s="235"/>
      <c r="H1192" s="237" t="s">
        <v>21</v>
      </c>
      <c r="I1192" s="239"/>
      <c r="J1192" s="235"/>
      <c r="K1192" s="235"/>
      <c r="L1192" s="240"/>
      <c r="M1192" s="241"/>
      <c r="N1192" s="242"/>
      <c r="O1192" s="242"/>
      <c r="P1192" s="242"/>
      <c r="Q1192" s="242"/>
      <c r="R1192" s="242"/>
      <c r="S1192" s="242"/>
      <c r="T1192" s="243"/>
      <c r="AT1192" s="244" t="s">
        <v>162</v>
      </c>
      <c r="AU1192" s="244" t="s">
        <v>85</v>
      </c>
      <c r="AV1192" s="11" t="s">
        <v>38</v>
      </c>
      <c r="AW1192" s="11" t="s">
        <v>36</v>
      </c>
      <c r="AX1192" s="11" t="s">
        <v>76</v>
      </c>
      <c r="AY1192" s="244" t="s">
        <v>154</v>
      </c>
    </row>
    <row r="1193" s="11" customFormat="1">
      <c r="B1193" s="234"/>
      <c r="C1193" s="235"/>
      <c r="D1193" s="236" t="s">
        <v>162</v>
      </c>
      <c r="E1193" s="237" t="s">
        <v>21</v>
      </c>
      <c r="F1193" s="238" t="s">
        <v>1184</v>
      </c>
      <c r="G1193" s="235"/>
      <c r="H1193" s="237" t="s">
        <v>21</v>
      </c>
      <c r="I1193" s="239"/>
      <c r="J1193" s="235"/>
      <c r="K1193" s="235"/>
      <c r="L1193" s="240"/>
      <c r="M1193" s="241"/>
      <c r="N1193" s="242"/>
      <c r="O1193" s="242"/>
      <c r="P1193" s="242"/>
      <c r="Q1193" s="242"/>
      <c r="R1193" s="242"/>
      <c r="S1193" s="242"/>
      <c r="T1193" s="243"/>
      <c r="AT1193" s="244" t="s">
        <v>162</v>
      </c>
      <c r="AU1193" s="244" t="s">
        <v>85</v>
      </c>
      <c r="AV1193" s="11" t="s">
        <v>38</v>
      </c>
      <c r="AW1193" s="11" t="s">
        <v>36</v>
      </c>
      <c r="AX1193" s="11" t="s">
        <v>76</v>
      </c>
      <c r="AY1193" s="244" t="s">
        <v>154</v>
      </c>
    </row>
    <row r="1194" s="12" customFormat="1">
      <c r="B1194" s="245"/>
      <c r="C1194" s="246"/>
      <c r="D1194" s="236" t="s">
        <v>162</v>
      </c>
      <c r="E1194" s="247" t="s">
        <v>21</v>
      </c>
      <c r="F1194" s="248" t="s">
        <v>1186</v>
      </c>
      <c r="G1194" s="246"/>
      <c r="H1194" s="249">
        <v>115.226</v>
      </c>
      <c r="I1194" s="250"/>
      <c r="J1194" s="246"/>
      <c r="K1194" s="246"/>
      <c r="L1194" s="251"/>
      <c r="M1194" s="252"/>
      <c r="N1194" s="253"/>
      <c r="O1194" s="253"/>
      <c r="P1194" s="253"/>
      <c r="Q1194" s="253"/>
      <c r="R1194" s="253"/>
      <c r="S1194" s="253"/>
      <c r="T1194" s="254"/>
      <c r="AT1194" s="255" t="s">
        <v>162</v>
      </c>
      <c r="AU1194" s="255" t="s">
        <v>85</v>
      </c>
      <c r="AV1194" s="12" t="s">
        <v>85</v>
      </c>
      <c r="AW1194" s="12" t="s">
        <v>36</v>
      </c>
      <c r="AX1194" s="12" t="s">
        <v>76</v>
      </c>
      <c r="AY1194" s="255" t="s">
        <v>154</v>
      </c>
    </row>
    <row r="1195" s="13" customFormat="1">
      <c r="B1195" s="256"/>
      <c r="C1195" s="257"/>
      <c r="D1195" s="236" t="s">
        <v>162</v>
      </c>
      <c r="E1195" s="258" t="s">
        <v>21</v>
      </c>
      <c r="F1195" s="259" t="s">
        <v>166</v>
      </c>
      <c r="G1195" s="257"/>
      <c r="H1195" s="260">
        <v>115.226</v>
      </c>
      <c r="I1195" s="261"/>
      <c r="J1195" s="257"/>
      <c r="K1195" s="257"/>
      <c r="L1195" s="262"/>
      <c r="M1195" s="263"/>
      <c r="N1195" s="264"/>
      <c r="O1195" s="264"/>
      <c r="P1195" s="264"/>
      <c r="Q1195" s="264"/>
      <c r="R1195" s="264"/>
      <c r="S1195" s="264"/>
      <c r="T1195" s="265"/>
      <c r="AT1195" s="266" t="s">
        <v>162</v>
      </c>
      <c r="AU1195" s="266" t="s">
        <v>85</v>
      </c>
      <c r="AV1195" s="13" t="s">
        <v>160</v>
      </c>
      <c r="AW1195" s="13" t="s">
        <v>36</v>
      </c>
      <c r="AX1195" s="13" t="s">
        <v>38</v>
      </c>
      <c r="AY1195" s="266" t="s">
        <v>154</v>
      </c>
    </row>
    <row r="1196" s="1" customFormat="1" ht="16.5" customHeight="1">
      <c r="B1196" s="47"/>
      <c r="C1196" s="280" t="s">
        <v>1213</v>
      </c>
      <c r="D1196" s="280" t="s">
        <v>293</v>
      </c>
      <c r="E1196" s="281" t="s">
        <v>1214</v>
      </c>
      <c r="F1196" s="282" t="s">
        <v>1215</v>
      </c>
      <c r="G1196" s="283" t="s">
        <v>1169</v>
      </c>
      <c r="H1196" s="284">
        <v>1.2669999999999999</v>
      </c>
      <c r="I1196" s="285"/>
      <c r="J1196" s="286">
        <f>ROUND(I1196*H1196,2)</f>
        <v>0</v>
      </c>
      <c r="K1196" s="282" t="s">
        <v>21</v>
      </c>
      <c r="L1196" s="287"/>
      <c r="M1196" s="288" t="s">
        <v>21</v>
      </c>
      <c r="N1196" s="289" t="s">
        <v>47</v>
      </c>
      <c r="O1196" s="48"/>
      <c r="P1196" s="231">
        <f>O1196*H1196</f>
        <v>0</v>
      </c>
      <c r="Q1196" s="231">
        <v>0.001</v>
      </c>
      <c r="R1196" s="231">
        <f>Q1196*H1196</f>
        <v>0.0012669999999999999</v>
      </c>
      <c r="S1196" s="231">
        <v>0</v>
      </c>
      <c r="T1196" s="232">
        <f>S1196*H1196</f>
        <v>0</v>
      </c>
      <c r="AR1196" s="24" t="s">
        <v>362</v>
      </c>
      <c r="AT1196" s="24" t="s">
        <v>293</v>
      </c>
      <c r="AU1196" s="24" t="s">
        <v>85</v>
      </c>
      <c r="AY1196" s="24" t="s">
        <v>154</v>
      </c>
      <c r="BE1196" s="233">
        <f>IF(N1196="základní",J1196,0)</f>
        <v>0</v>
      </c>
      <c r="BF1196" s="233">
        <f>IF(N1196="snížená",J1196,0)</f>
        <v>0</v>
      </c>
      <c r="BG1196" s="233">
        <f>IF(N1196="zákl. přenesená",J1196,0)</f>
        <v>0</v>
      </c>
      <c r="BH1196" s="233">
        <f>IF(N1196="sníž. přenesená",J1196,0)</f>
        <v>0</v>
      </c>
      <c r="BI1196" s="233">
        <f>IF(N1196="nulová",J1196,0)</f>
        <v>0</v>
      </c>
      <c r="BJ1196" s="24" t="s">
        <v>38</v>
      </c>
      <c r="BK1196" s="233">
        <f>ROUND(I1196*H1196,2)</f>
        <v>0</v>
      </c>
      <c r="BL1196" s="24" t="s">
        <v>243</v>
      </c>
      <c r="BM1196" s="24" t="s">
        <v>1216</v>
      </c>
    </row>
    <row r="1197" s="1" customFormat="1" ht="16.5" customHeight="1">
      <c r="B1197" s="47"/>
      <c r="C1197" s="222" t="s">
        <v>1217</v>
      </c>
      <c r="D1197" s="222" t="s">
        <v>156</v>
      </c>
      <c r="E1197" s="223" t="s">
        <v>1218</v>
      </c>
      <c r="F1197" s="224" t="s">
        <v>1219</v>
      </c>
      <c r="G1197" s="225" t="s">
        <v>246</v>
      </c>
      <c r="H1197" s="226">
        <v>1.3180000000000001</v>
      </c>
      <c r="I1197" s="227"/>
      <c r="J1197" s="228">
        <f>ROUND(I1197*H1197,2)</f>
        <v>0</v>
      </c>
      <c r="K1197" s="224" t="s">
        <v>21</v>
      </c>
      <c r="L1197" s="73"/>
      <c r="M1197" s="229" t="s">
        <v>21</v>
      </c>
      <c r="N1197" s="230" t="s">
        <v>47</v>
      </c>
      <c r="O1197" s="48"/>
      <c r="P1197" s="231">
        <f>O1197*H1197</f>
        <v>0</v>
      </c>
      <c r="Q1197" s="231">
        <v>0</v>
      </c>
      <c r="R1197" s="231">
        <f>Q1197*H1197</f>
        <v>0</v>
      </c>
      <c r="S1197" s="231">
        <v>0</v>
      </c>
      <c r="T1197" s="232">
        <f>S1197*H1197</f>
        <v>0</v>
      </c>
      <c r="AR1197" s="24" t="s">
        <v>243</v>
      </c>
      <c r="AT1197" s="24" t="s">
        <v>156</v>
      </c>
      <c r="AU1197" s="24" t="s">
        <v>85</v>
      </c>
      <c r="AY1197" s="24" t="s">
        <v>154</v>
      </c>
      <c r="BE1197" s="233">
        <f>IF(N1197="základní",J1197,0)</f>
        <v>0</v>
      </c>
      <c r="BF1197" s="233">
        <f>IF(N1197="snížená",J1197,0)</f>
        <v>0</v>
      </c>
      <c r="BG1197" s="233">
        <f>IF(N1197="zákl. přenesená",J1197,0)</f>
        <v>0</v>
      </c>
      <c r="BH1197" s="233">
        <f>IF(N1197="sníž. přenesená",J1197,0)</f>
        <v>0</v>
      </c>
      <c r="BI1197" s="233">
        <f>IF(N1197="nulová",J1197,0)</f>
        <v>0</v>
      </c>
      <c r="BJ1197" s="24" t="s">
        <v>38</v>
      </c>
      <c r="BK1197" s="233">
        <f>ROUND(I1197*H1197,2)</f>
        <v>0</v>
      </c>
      <c r="BL1197" s="24" t="s">
        <v>243</v>
      </c>
      <c r="BM1197" s="24" t="s">
        <v>1220</v>
      </c>
    </row>
    <row r="1198" s="1" customFormat="1" ht="16.5" customHeight="1">
      <c r="B1198" s="47"/>
      <c r="C1198" s="222" t="s">
        <v>1221</v>
      </c>
      <c r="D1198" s="222" t="s">
        <v>156</v>
      </c>
      <c r="E1198" s="223" t="s">
        <v>1222</v>
      </c>
      <c r="F1198" s="224" t="s">
        <v>1223</v>
      </c>
      <c r="G1198" s="225" t="s">
        <v>246</v>
      </c>
      <c r="H1198" s="226">
        <v>1.3</v>
      </c>
      <c r="I1198" s="227"/>
      <c r="J1198" s="228">
        <f>ROUND(I1198*H1198,2)</f>
        <v>0</v>
      </c>
      <c r="K1198" s="224" t="s">
        <v>21</v>
      </c>
      <c r="L1198" s="73"/>
      <c r="M1198" s="229" t="s">
        <v>21</v>
      </c>
      <c r="N1198" s="230" t="s">
        <v>47</v>
      </c>
      <c r="O1198" s="48"/>
      <c r="P1198" s="231">
        <f>O1198*H1198</f>
        <v>0</v>
      </c>
      <c r="Q1198" s="231">
        <v>0</v>
      </c>
      <c r="R1198" s="231">
        <f>Q1198*H1198</f>
        <v>0</v>
      </c>
      <c r="S1198" s="231">
        <v>0</v>
      </c>
      <c r="T1198" s="232">
        <f>S1198*H1198</f>
        <v>0</v>
      </c>
      <c r="AR1198" s="24" t="s">
        <v>243</v>
      </c>
      <c r="AT1198" s="24" t="s">
        <v>156</v>
      </c>
      <c r="AU1198" s="24" t="s">
        <v>85</v>
      </c>
      <c r="AY1198" s="24" t="s">
        <v>154</v>
      </c>
      <c r="BE1198" s="233">
        <f>IF(N1198="základní",J1198,0)</f>
        <v>0</v>
      </c>
      <c r="BF1198" s="233">
        <f>IF(N1198="snížená",J1198,0)</f>
        <v>0</v>
      </c>
      <c r="BG1198" s="233">
        <f>IF(N1198="zákl. přenesená",J1198,0)</f>
        <v>0</v>
      </c>
      <c r="BH1198" s="233">
        <f>IF(N1198="sníž. přenesená",J1198,0)</f>
        <v>0</v>
      </c>
      <c r="BI1198" s="233">
        <f>IF(N1198="nulová",J1198,0)</f>
        <v>0</v>
      </c>
      <c r="BJ1198" s="24" t="s">
        <v>38</v>
      </c>
      <c r="BK1198" s="233">
        <f>ROUND(I1198*H1198,2)</f>
        <v>0</v>
      </c>
      <c r="BL1198" s="24" t="s">
        <v>243</v>
      </c>
      <c r="BM1198" s="24" t="s">
        <v>1224</v>
      </c>
    </row>
    <row r="1199" s="10" customFormat="1" ht="29.88" customHeight="1">
      <c r="B1199" s="206"/>
      <c r="C1199" s="207"/>
      <c r="D1199" s="208" t="s">
        <v>75</v>
      </c>
      <c r="E1199" s="220" t="s">
        <v>1225</v>
      </c>
      <c r="F1199" s="220" t="s">
        <v>1226</v>
      </c>
      <c r="G1199" s="207"/>
      <c r="H1199" s="207"/>
      <c r="I1199" s="210"/>
      <c r="J1199" s="221">
        <f>BK1199</f>
        <v>0</v>
      </c>
      <c r="K1199" s="207"/>
      <c r="L1199" s="212"/>
      <c r="M1199" s="213"/>
      <c r="N1199" s="214"/>
      <c r="O1199" s="214"/>
      <c r="P1199" s="215">
        <f>SUM(P1200:P1221)</f>
        <v>0</v>
      </c>
      <c r="Q1199" s="214"/>
      <c r="R1199" s="215">
        <f>SUM(R1200:R1221)</f>
        <v>1.477201</v>
      </c>
      <c r="S1199" s="214"/>
      <c r="T1199" s="216">
        <f>SUM(T1200:T1221)</f>
        <v>0</v>
      </c>
      <c r="AR1199" s="217" t="s">
        <v>85</v>
      </c>
      <c r="AT1199" s="218" t="s">
        <v>75</v>
      </c>
      <c r="AU1199" s="218" t="s">
        <v>38</v>
      </c>
      <c r="AY1199" s="217" t="s">
        <v>154</v>
      </c>
      <c r="BK1199" s="219">
        <f>SUM(BK1200:BK1221)</f>
        <v>0</v>
      </c>
    </row>
    <row r="1200" s="1" customFormat="1" ht="25.5" customHeight="1">
      <c r="B1200" s="47"/>
      <c r="C1200" s="222" t="s">
        <v>1227</v>
      </c>
      <c r="D1200" s="222" t="s">
        <v>156</v>
      </c>
      <c r="E1200" s="223" t="s">
        <v>1228</v>
      </c>
      <c r="F1200" s="224" t="s">
        <v>1229</v>
      </c>
      <c r="G1200" s="225" t="s">
        <v>159</v>
      </c>
      <c r="H1200" s="226">
        <v>6.7610000000000001</v>
      </c>
      <c r="I1200" s="227"/>
      <c r="J1200" s="228">
        <f>ROUND(I1200*H1200,2)</f>
        <v>0</v>
      </c>
      <c r="K1200" s="224" t="s">
        <v>21</v>
      </c>
      <c r="L1200" s="73"/>
      <c r="M1200" s="229" t="s">
        <v>21</v>
      </c>
      <c r="N1200" s="230" t="s">
        <v>47</v>
      </c>
      <c r="O1200" s="48"/>
      <c r="P1200" s="231">
        <f>O1200*H1200</f>
        <v>0</v>
      </c>
      <c r="Q1200" s="231">
        <v>0</v>
      </c>
      <c r="R1200" s="231">
        <f>Q1200*H1200</f>
        <v>0</v>
      </c>
      <c r="S1200" s="231">
        <v>0</v>
      </c>
      <c r="T1200" s="232">
        <f>S1200*H1200</f>
        <v>0</v>
      </c>
      <c r="AR1200" s="24" t="s">
        <v>243</v>
      </c>
      <c r="AT1200" s="24" t="s">
        <v>156</v>
      </c>
      <c r="AU1200" s="24" t="s">
        <v>85</v>
      </c>
      <c r="AY1200" s="24" t="s">
        <v>154</v>
      </c>
      <c r="BE1200" s="233">
        <f>IF(N1200="základní",J1200,0)</f>
        <v>0</v>
      </c>
      <c r="BF1200" s="233">
        <f>IF(N1200="snížená",J1200,0)</f>
        <v>0</v>
      </c>
      <c r="BG1200" s="233">
        <f>IF(N1200="zákl. přenesená",J1200,0)</f>
        <v>0</v>
      </c>
      <c r="BH1200" s="233">
        <f>IF(N1200="sníž. přenesená",J1200,0)</f>
        <v>0</v>
      </c>
      <c r="BI1200" s="233">
        <f>IF(N1200="nulová",J1200,0)</f>
        <v>0</v>
      </c>
      <c r="BJ1200" s="24" t="s">
        <v>38</v>
      </c>
      <c r="BK1200" s="233">
        <f>ROUND(I1200*H1200,2)</f>
        <v>0</v>
      </c>
      <c r="BL1200" s="24" t="s">
        <v>243</v>
      </c>
      <c r="BM1200" s="24" t="s">
        <v>1230</v>
      </c>
    </row>
    <row r="1201" s="11" customFormat="1">
      <c r="B1201" s="234"/>
      <c r="C1201" s="235"/>
      <c r="D1201" s="236" t="s">
        <v>162</v>
      </c>
      <c r="E1201" s="237" t="s">
        <v>21</v>
      </c>
      <c r="F1201" s="238" t="s">
        <v>316</v>
      </c>
      <c r="G1201" s="235"/>
      <c r="H1201" s="237" t="s">
        <v>21</v>
      </c>
      <c r="I1201" s="239"/>
      <c r="J1201" s="235"/>
      <c r="K1201" s="235"/>
      <c r="L1201" s="240"/>
      <c r="M1201" s="241"/>
      <c r="N1201" s="242"/>
      <c r="O1201" s="242"/>
      <c r="P1201" s="242"/>
      <c r="Q1201" s="242"/>
      <c r="R1201" s="242"/>
      <c r="S1201" s="242"/>
      <c r="T1201" s="243"/>
      <c r="AT1201" s="244" t="s">
        <v>162</v>
      </c>
      <c r="AU1201" s="244" t="s">
        <v>85</v>
      </c>
      <c r="AV1201" s="11" t="s">
        <v>38</v>
      </c>
      <c r="AW1201" s="11" t="s">
        <v>36</v>
      </c>
      <c r="AX1201" s="11" t="s">
        <v>76</v>
      </c>
      <c r="AY1201" s="244" t="s">
        <v>154</v>
      </c>
    </row>
    <row r="1202" s="11" customFormat="1">
      <c r="B1202" s="234"/>
      <c r="C1202" s="235"/>
      <c r="D1202" s="236" t="s">
        <v>162</v>
      </c>
      <c r="E1202" s="237" t="s">
        <v>21</v>
      </c>
      <c r="F1202" s="238" t="s">
        <v>797</v>
      </c>
      <c r="G1202" s="235"/>
      <c r="H1202" s="237" t="s">
        <v>21</v>
      </c>
      <c r="I1202" s="239"/>
      <c r="J1202" s="235"/>
      <c r="K1202" s="235"/>
      <c r="L1202" s="240"/>
      <c r="M1202" s="241"/>
      <c r="N1202" s="242"/>
      <c r="O1202" s="242"/>
      <c r="P1202" s="242"/>
      <c r="Q1202" s="242"/>
      <c r="R1202" s="242"/>
      <c r="S1202" s="242"/>
      <c r="T1202" s="243"/>
      <c r="AT1202" s="244" t="s">
        <v>162</v>
      </c>
      <c r="AU1202" s="244" t="s">
        <v>85</v>
      </c>
      <c r="AV1202" s="11" t="s">
        <v>38</v>
      </c>
      <c r="AW1202" s="11" t="s">
        <v>36</v>
      </c>
      <c r="AX1202" s="11" t="s">
        <v>76</v>
      </c>
      <c r="AY1202" s="244" t="s">
        <v>154</v>
      </c>
    </row>
    <row r="1203" s="11" customFormat="1">
      <c r="B1203" s="234"/>
      <c r="C1203" s="235"/>
      <c r="D1203" s="236" t="s">
        <v>162</v>
      </c>
      <c r="E1203" s="237" t="s">
        <v>21</v>
      </c>
      <c r="F1203" s="238" t="s">
        <v>1231</v>
      </c>
      <c r="G1203" s="235"/>
      <c r="H1203" s="237" t="s">
        <v>21</v>
      </c>
      <c r="I1203" s="239"/>
      <c r="J1203" s="235"/>
      <c r="K1203" s="235"/>
      <c r="L1203" s="240"/>
      <c r="M1203" s="241"/>
      <c r="N1203" s="242"/>
      <c r="O1203" s="242"/>
      <c r="P1203" s="242"/>
      <c r="Q1203" s="242"/>
      <c r="R1203" s="242"/>
      <c r="S1203" s="242"/>
      <c r="T1203" s="243"/>
      <c r="AT1203" s="244" t="s">
        <v>162</v>
      </c>
      <c r="AU1203" s="244" t="s">
        <v>85</v>
      </c>
      <c r="AV1203" s="11" t="s">
        <v>38</v>
      </c>
      <c r="AW1203" s="11" t="s">
        <v>36</v>
      </c>
      <c r="AX1203" s="11" t="s">
        <v>76</v>
      </c>
      <c r="AY1203" s="244" t="s">
        <v>154</v>
      </c>
    </row>
    <row r="1204" s="12" customFormat="1">
      <c r="B1204" s="245"/>
      <c r="C1204" s="246"/>
      <c r="D1204" s="236" t="s">
        <v>162</v>
      </c>
      <c r="E1204" s="247" t="s">
        <v>21</v>
      </c>
      <c r="F1204" s="248" t="s">
        <v>1232</v>
      </c>
      <c r="G1204" s="246"/>
      <c r="H1204" s="249">
        <v>6.7610000000000001</v>
      </c>
      <c r="I1204" s="250"/>
      <c r="J1204" s="246"/>
      <c r="K1204" s="246"/>
      <c r="L1204" s="251"/>
      <c r="M1204" s="252"/>
      <c r="N1204" s="253"/>
      <c r="O1204" s="253"/>
      <c r="P1204" s="253"/>
      <c r="Q1204" s="253"/>
      <c r="R1204" s="253"/>
      <c r="S1204" s="253"/>
      <c r="T1204" s="254"/>
      <c r="AT1204" s="255" t="s">
        <v>162</v>
      </c>
      <c r="AU1204" s="255" t="s">
        <v>85</v>
      </c>
      <c r="AV1204" s="12" t="s">
        <v>85</v>
      </c>
      <c r="AW1204" s="12" t="s">
        <v>36</v>
      </c>
      <c r="AX1204" s="12" t="s">
        <v>76</v>
      </c>
      <c r="AY1204" s="255" t="s">
        <v>154</v>
      </c>
    </row>
    <row r="1205" s="13" customFormat="1">
      <c r="B1205" s="256"/>
      <c r="C1205" s="257"/>
      <c r="D1205" s="236" t="s">
        <v>162</v>
      </c>
      <c r="E1205" s="258" t="s">
        <v>21</v>
      </c>
      <c r="F1205" s="259" t="s">
        <v>166</v>
      </c>
      <c r="G1205" s="257"/>
      <c r="H1205" s="260">
        <v>6.7610000000000001</v>
      </c>
      <c r="I1205" s="261"/>
      <c r="J1205" s="257"/>
      <c r="K1205" s="257"/>
      <c r="L1205" s="262"/>
      <c r="M1205" s="263"/>
      <c r="N1205" s="264"/>
      <c r="O1205" s="264"/>
      <c r="P1205" s="264"/>
      <c r="Q1205" s="264"/>
      <c r="R1205" s="264"/>
      <c r="S1205" s="264"/>
      <c r="T1205" s="265"/>
      <c r="AT1205" s="266" t="s">
        <v>162</v>
      </c>
      <c r="AU1205" s="266" t="s">
        <v>85</v>
      </c>
      <c r="AV1205" s="13" t="s">
        <v>160</v>
      </c>
      <c r="AW1205" s="13" t="s">
        <v>36</v>
      </c>
      <c r="AX1205" s="13" t="s">
        <v>38</v>
      </c>
      <c r="AY1205" s="266" t="s">
        <v>154</v>
      </c>
    </row>
    <row r="1206" s="1" customFormat="1" ht="16.5" customHeight="1">
      <c r="B1206" s="47"/>
      <c r="C1206" s="280" t="s">
        <v>1233</v>
      </c>
      <c r="D1206" s="280" t="s">
        <v>293</v>
      </c>
      <c r="E1206" s="281" t="s">
        <v>1234</v>
      </c>
      <c r="F1206" s="282" t="s">
        <v>1235</v>
      </c>
      <c r="G1206" s="283" t="s">
        <v>159</v>
      </c>
      <c r="H1206" s="284">
        <v>6.8959999999999999</v>
      </c>
      <c r="I1206" s="285"/>
      <c r="J1206" s="286">
        <f>ROUND(I1206*H1206,2)</f>
        <v>0</v>
      </c>
      <c r="K1206" s="282" t="s">
        <v>21</v>
      </c>
      <c r="L1206" s="287"/>
      <c r="M1206" s="288" t="s">
        <v>21</v>
      </c>
      <c r="N1206" s="289" t="s">
        <v>47</v>
      </c>
      <c r="O1206" s="48"/>
      <c r="P1206" s="231">
        <f>O1206*H1206</f>
        <v>0</v>
      </c>
      <c r="Q1206" s="231">
        <v>0.0044999999999999997</v>
      </c>
      <c r="R1206" s="231">
        <f>Q1206*H1206</f>
        <v>0.031031999999999997</v>
      </c>
      <c r="S1206" s="231">
        <v>0</v>
      </c>
      <c r="T1206" s="232">
        <f>S1206*H1206</f>
        <v>0</v>
      </c>
      <c r="AR1206" s="24" t="s">
        <v>362</v>
      </c>
      <c r="AT1206" s="24" t="s">
        <v>293</v>
      </c>
      <c r="AU1206" s="24" t="s">
        <v>85</v>
      </c>
      <c r="AY1206" s="24" t="s">
        <v>154</v>
      </c>
      <c r="BE1206" s="233">
        <f>IF(N1206="základní",J1206,0)</f>
        <v>0</v>
      </c>
      <c r="BF1206" s="233">
        <f>IF(N1206="snížená",J1206,0)</f>
        <v>0</v>
      </c>
      <c r="BG1206" s="233">
        <f>IF(N1206="zákl. přenesená",J1206,0)</f>
        <v>0</v>
      </c>
      <c r="BH1206" s="233">
        <f>IF(N1206="sníž. přenesená",J1206,0)</f>
        <v>0</v>
      </c>
      <c r="BI1206" s="233">
        <f>IF(N1206="nulová",J1206,0)</f>
        <v>0</v>
      </c>
      <c r="BJ1206" s="24" t="s">
        <v>38</v>
      </c>
      <c r="BK1206" s="233">
        <f>ROUND(I1206*H1206,2)</f>
        <v>0</v>
      </c>
      <c r="BL1206" s="24" t="s">
        <v>243</v>
      </c>
      <c r="BM1206" s="24" t="s">
        <v>1236</v>
      </c>
    </row>
    <row r="1207" s="1" customFormat="1" ht="25.5" customHeight="1">
      <c r="B1207" s="47"/>
      <c r="C1207" s="222" t="s">
        <v>1237</v>
      </c>
      <c r="D1207" s="222" t="s">
        <v>156</v>
      </c>
      <c r="E1207" s="223" t="s">
        <v>1238</v>
      </c>
      <c r="F1207" s="224" t="s">
        <v>1239</v>
      </c>
      <c r="G1207" s="225" t="s">
        <v>159</v>
      </c>
      <c r="H1207" s="226">
        <v>115.226</v>
      </c>
      <c r="I1207" s="227"/>
      <c r="J1207" s="228">
        <f>ROUND(I1207*H1207,2)</f>
        <v>0</v>
      </c>
      <c r="K1207" s="224" t="s">
        <v>21</v>
      </c>
      <c r="L1207" s="73"/>
      <c r="M1207" s="229" t="s">
        <v>21</v>
      </c>
      <c r="N1207" s="230" t="s">
        <v>47</v>
      </c>
      <c r="O1207" s="48"/>
      <c r="P1207" s="231">
        <f>O1207*H1207</f>
        <v>0</v>
      </c>
      <c r="Q1207" s="231">
        <v>0.00014999999999999999</v>
      </c>
      <c r="R1207" s="231">
        <f>Q1207*H1207</f>
        <v>0.017283899999999998</v>
      </c>
      <c r="S1207" s="231">
        <v>0</v>
      </c>
      <c r="T1207" s="232">
        <f>S1207*H1207</f>
        <v>0</v>
      </c>
      <c r="AR1207" s="24" t="s">
        <v>243</v>
      </c>
      <c r="AT1207" s="24" t="s">
        <v>156</v>
      </c>
      <c r="AU1207" s="24" t="s">
        <v>85</v>
      </c>
      <c r="AY1207" s="24" t="s">
        <v>154</v>
      </c>
      <c r="BE1207" s="233">
        <f>IF(N1207="základní",J1207,0)</f>
        <v>0</v>
      </c>
      <c r="BF1207" s="233">
        <f>IF(N1207="snížená",J1207,0)</f>
        <v>0</v>
      </c>
      <c r="BG1207" s="233">
        <f>IF(N1207="zákl. přenesená",J1207,0)</f>
        <v>0</v>
      </c>
      <c r="BH1207" s="233">
        <f>IF(N1207="sníž. přenesená",J1207,0)</f>
        <v>0</v>
      </c>
      <c r="BI1207" s="233">
        <f>IF(N1207="nulová",J1207,0)</f>
        <v>0</v>
      </c>
      <c r="BJ1207" s="24" t="s">
        <v>38</v>
      </c>
      <c r="BK1207" s="233">
        <f>ROUND(I1207*H1207,2)</f>
        <v>0</v>
      </c>
      <c r="BL1207" s="24" t="s">
        <v>243</v>
      </c>
      <c r="BM1207" s="24" t="s">
        <v>1240</v>
      </c>
    </row>
    <row r="1208" s="11" customFormat="1">
      <c r="B1208" s="234"/>
      <c r="C1208" s="235"/>
      <c r="D1208" s="236" t="s">
        <v>162</v>
      </c>
      <c r="E1208" s="237" t="s">
        <v>21</v>
      </c>
      <c r="F1208" s="238" t="s">
        <v>1183</v>
      </c>
      <c r="G1208" s="235"/>
      <c r="H1208" s="237" t="s">
        <v>21</v>
      </c>
      <c r="I1208" s="239"/>
      <c r="J1208" s="235"/>
      <c r="K1208" s="235"/>
      <c r="L1208" s="240"/>
      <c r="M1208" s="241"/>
      <c r="N1208" s="242"/>
      <c r="O1208" s="242"/>
      <c r="P1208" s="242"/>
      <c r="Q1208" s="242"/>
      <c r="R1208" s="242"/>
      <c r="S1208" s="242"/>
      <c r="T1208" s="243"/>
      <c r="AT1208" s="244" t="s">
        <v>162</v>
      </c>
      <c r="AU1208" s="244" t="s">
        <v>85</v>
      </c>
      <c r="AV1208" s="11" t="s">
        <v>38</v>
      </c>
      <c r="AW1208" s="11" t="s">
        <v>36</v>
      </c>
      <c r="AX1208" s="11" t="s">
        <v>76</v>
      </c>
      <c r="AY1208" s="244" t="s">
        <v>154</v>
      </c>
    </row>
    <row r="1209" s="11" customFormat="1">
      <c r="B1209" s="234"/>
      <c r="C1209" s="235"/>
      <c r="D1209" s="236" t="s">
        <v>162</v>
      </c>
      <c r="E1209" s="237" t="s">
        <v>21</v>
      </c>
      <c r="F1209" s="238" t="s">
        <v>1184</v>
      </c>
      <c r="G1209" s="235"/>
      <c r="H1209" s="237" t="s">
        <v>21</v>
      </c>
      <c r="I1209" s="239"/>
      <c r="J1209" s="235"/>
      <c r="K1209" s="235"/>
      <c r="L1209" s="240"/>
      <c r="M1209" s="241"/>
      <c r="N1209" s="242"/>
      <c r="O1209" s="242"/>
      <c r="P1209" s="242"/>
      <c r="Q1209" s="242"/>
      <c r="R1209" s="242"/>
      <c r="S1209" s="242"/>
      <c r="T1209" s="243"/>
      <c r="AT1209" s="244" t="s">
        <v>162</v>
      </c>
      <c r="AU1209" s="244" t="s">
        <v>85</v>
      </c>
      <c r="AV1209" s="11" t="s">
        <v>38</v>
      </c>
      <c r="AW1209" s="11" t="s">
        <v>36</v>
      </c>
      <c r="AX1209" s="11" t="s">
        <v>76</v>
      </c>
      <c r="AY1209" s="244" t="s">
        <v>154</v>
      </c>
    </row>
    <row r="1210" s="12" customFormat="1">
      <c r="B1210" s="245"/>
      <c r="C1210" s="246"/>
      <c r="D1210" s="236" t="s">
        <v>162</v>
      </c>
      <c r="E1210" s="247" t="s">
        <v>21</v>
      </c>
      <c r="F1210" s="248" t="s">
        <v>1186</v>
      </c>
      <c r="G1210" s="246"/>
      <c r="H1210" s="249">
        <v>115.226</v>
      </c>
      <c r="I1210" s="250"/>
      <c r="J1210" s="246"/>
      <c r="K1210" s="246"/>
      <c r="L1210" s="251"/>
      <c r="M1210" s="252"/>
      <c r="N1210" s="253"/>
      <c r="O1210" s="253"/>
      <c r="P1210" s="253"/>
      <c r="Q1210" s="253"/>
      <c r="R1210" s="253"/>
      <c r="S1210" s="253"/>
      <c r="T1210" s="254"/>
      <c r="AT1210" s="255" t="s">
        <v>162</v>
      </c>
      <c r="AU1210" s="255" t="s">
        <v>85</v>
      </c>
      <c r="AV1210" s="12" t="s">
        <v>85</v>
      </c>
      <c r="AW1210" s="12" t="s">
        <v>36</v>
      </c>
      <c r="AX1210" s="12" t="s">
        <v>76</v>
      </c>
      <c r="AY1210" s="255" t="s">
        <v>154</v>
      </c>
    </row>
    <row r="1211" s="13" customFormat="1">
      <c r="B1211" s="256"/>
      <c r="C1211" s="257"/>
      <c r="D1211" s="236" t="s">
        <v>162</v>
      </c>
      <c r="E1211" s="258" t="s">
        <v>21</v>
      </c>
      <c r="F1211" s="259" t="s">
        <v>166</v>
      </c>
      <c r="G1211" s="257"/>
      <c r="H1211" s="260">
        <v>115.226</v>
      </c>
      <c r="I1211" s="261"/>
      <c r="J1211" s="257"/>
      <c r="K1211" s="257"/>
      <c r="L1211" s="262"/>
      <c r="M1211" s="263"/>
      <c r="N1211" s="264"/>
      <c r="O1211" s="264"/>
      <c r="P1211" s="264"/>
      <c r="Q1211" s="264"/>
      <c r="R1211" s="264"/>
      <c r="S1211" s="264"/>
      <c r="T1211" s="265"/>
      <c r="AT1211" s="266" t="s">
        <v>162</v>
      </c>
      <c r="AU1211" s="266" t="s">
        <v>85</v>
      </c>
      <c r="AV1211" s="13" t="s">
        <v>160</v>
      </c>
      <c r="AW1211" s="13" t="s">
        <v>36</v>
      </c>
      <c r="AX1211" s="13" t="s">
        <v>38</v>
      </c>
      <c r="AY1211" s="266" t="s">
        <v>154</v>
      </c>
    </row>
    <row r="1212" s="1" customFormat="1" ht="25.5" customHeight="1">
      <c r="B1212" s="47"/>
      <c r="C1212" s="280" t="s">
        <v>1241</v>
      </c>
      <c r="D1212" s="280" t="s">
        <v>293</v>
      </c>
      <c r="E1212" s="281" t="s">
        <v>1242</v>
      </c>
      <c r="F1212" s="282" t="s">
        <v>1243</v>
      </c>
      <c r="G1212" s="283" t="s">
        <v>159</v>
      </c>
      <c r="H1212" s="284">
        <v>117.53100000000001</v>
      </c>
      <c r="I1212" s="285"/>
      <c r="J1212" s="286">
        <f>ROUND(I1212*H1212,2)</f>
        <v>0</v>
      </c>
      <c r="K1212" s="282" t="s">
        <v>21</v>
      </c>
      <c r="L1212" s="287"/>
      <c r="M1212" s="288" t="s">
        <v>21</v>
      </c>
      <c r="N1212" s="289" t="s">
        <v>47</v>
      </c>
      <c r="O1212" s="48"/>
      <c r="P1212" s="231">
        <f>O1212*H1212</f>
        <v>0</v>
      </c>
      <c r="Q1212" s="231">
        <v>0.0121</v>
      </c>
      <c r="R1212" s="231">
        <f>Q1212*H1212</f>
        <v>1.4221250999999999</v>
      </c>
      <c r="S1212" s="231">
        <v>0</v>
      </c>
      <c r="T1212" s="232">
        <f>S1212*H1212</f>
        <v>0</v>
      </c>
      <c r="AR1212" s="24" t="s">
        <v>362</v>
      </c>
      <c r="AT1212" s="24" t="s">
        <v>293</v>
      </c>
      <c r="AU1212" s="24" t="s">
        <v>85</v>
      </c>
      <c r="AY1212" s="24" t="s">
        <v>154</v>
      </c>
      <c r="BE1212" s="233">
        <f>IF(N1212="základní",J1212,0)</f>
        <v>0</v>
      </c>
      <c r="BF1212" s="233">
        <f>IF(N1212="snížená",J1212,0)</f>
        <v>0</v>
      </c>
      <c r="BG1212" s="233">
        <f>IF(N1212="zákl. přenesená",J1212,0)</f>
        <v>0</v>
      </c>
      <c r="BH1212" s="233">
        <f>IF(N1212="sníž. přenesená",J1212,0)</f>
        <v>0</v>
      </c>
      <c r="BI1212" s="233">
        <f>IF(N1212="nulová",J1212,0)</f>
        <v>0</v>
      </c>
      <c r="BJ1212" s="24" t="s">
        <v>38</v>
      </c>
      <c r="BK1212" s="233">
        <f>ROUND(I1212*H1212,2)</f>
        <v>0</v>
      </c>
      <c r="BL1212" s="24" t="s">
        <v>243</v>
      </c>
      <c r="BM1212" s="24" t="s">
        <v>1244</v>
      </c>
    </row>
    <row r="1213" s="1" customFormat="1" ht="16.5" customHeight="1">
      <c r="B1213" s="47"/>
      <c r="C1213" s="222" t="s">
        <v>1245</v>
      </c>
      <c r="D1213" s="222" t="s">
        <v>156</v>
      </c>
      <c r="E1213" s="223" t="s">
        <v>1246</v>
      </c>
      <c r="F1213" s="224" t="s">
        <v>1247</v>
      </c>
      <c r="G1213" s="225" t="s">
        <v>185</v>
      </c>
      <c r="H1213" s="226">
        <v>0.67600000000000005</v>
      </c>
      <c r="I1213" s="227"/>
      <c r="J1213" s="228">
        <f>ROUND(I1213*H1213,2)</f>
        <v>0</v>
      </c>
      <c r="K1213" s="224" t="s">
        <v>21</v>
      </c>
      <c r="L1213" s="73"/>
      <c r="M1213" s="229" t="s">
        <v>21</v>
      </c>
      <c r="N1213" s="230" t="s">
        <v>47</v>
      </c>
      <c r="O1213" s="48"/>
      <c r="P1213" s="231">
        <f>O1213*H1213</f>
        <v>0</v>
      </c>
      <c r="Q1213" s="231">
        <v>0.01</v>
      </c>
      <c r="R1213" s="231">
        <f>Q1213*H1213</f>
        <v>0.0067600000000000004</v>
      </c>
      <c r="S1213" s="231">
        <v>0</v>
      </c>
      <c r="T1213" s="232">
        <f>S1213*H1213</f>
        <v>0</v>
      </c>
      <c r="AR1213" s="24" t="s">
        <v>243</v>
      </c>
      <c r="AT1213" s="24" t="s">
        <v>156</v>
      </c>
      <c r="AU1213" s="24" t="s">
        <v>85</v>
      </c>
      <c r="AY1213" s="24" t="s">
        <v>154</v>
      </c>
      <c r="BE1213" s="233">
        <f>IF(N1213="základní",J1213,0)</f>
        <v>0</v>
      </c>
      <c r="BF1213" s="233">
        <f>IF(N1213="snížená",J1213,0)</f>
        <v>0</v>
      </c>
      <c r="BG1213" s="233">
        <f>IF(N1213="zákl. přenesená",J1213,0)</f>
        <v>0</v>
      </c>
      <c r="BH1213" s="233">
        <f>IF(N1213="sníž. přenesená",J1213,0)</f>
        <v>0</v>
      </c>
      <c r="BI1213" s="233">
        <f>IF(N1213="nulová",J1213,0)</f>
        <v>0</v>
      </c>
      <c r="BJ1213" s="24" t="s">
        <v>38</v>
      </c>
      <c r="BK1213" s="233">
        <f>ROUND(I1213*H1213,2)</f>
        <v>0</v>
      </c>
      <c r="BL1213" s="24" t="s">
        <v>243</v>
      </c>
      <c r="BM1213" s="24" t="s">
        <v>1248</v>
      </c>
    </row>
    <row r="1214" s="11" customFormat="1">
      <c r="B1214" s="234"/>
      <c r="C1214" s="235"/>
      <c r="D1214" s="236" t="s">
        <v>162</v>
      </c>
      <c r="E1214" s="237" t="s">
        <v>21</v>
      </c>
      <c r="F1214" s="238" t="s">
        <v>1183</v>
      </c>
      <c r="G1214" s="235"/>
      <c r="H1214" s="237" t="s">
        <v>21</v>
      </c>
      <c r="I1214" s="239"/>
      <c r="J1214" s="235"/>
      <c r="K1214" s="235"/>
      <c r="L1214" s="240"/>
      <c r="M1214" s="241"/>
      <c r="N1214" s="242"/>
      <c r="O1214" s="242"/>
      <c r="P1214" s="242"/>
      <c r="Q1214" s="242"/>
      <c r="R1214" s="242"/>
      <c r="S1214" s="242"/>
      <c r="T1214" s="243"/>
      <c r="AT1214" s="244" t="s">
        <v>162</v>
      </c>
      <c r="AU1214" s="244" t="s">
        <v>85</v>
      </c>
      <c r="AV1214" s="11" t="s">
        <v>38</v>
      </c>
      <c r="AW1214" s="11" t="s">
        <v>36</v>
      </c>
      <c r="AX1214" s="11" t="s">
        <v>76</v>
      </c>
      <c r="AY1214" s="244" t="s">
        <v>154</v>
      </c>
    </row>
    <row r="1215" s="12" customFormat="1">
      <c r="B1215" s="245"/>
      <c r="C1215" s="246"/>
      <c r="D1215" s="236" t="s">
        <v>162</v>
      </c>
      <c r="E1215" s="247" t="s">
        <v>21</v>
      </c>
      <c r="F1215" s="248" t="s">
        <v>1249</v>
      </c>
      <c r="G1215" s="246"/>
      <c r="H1215" s="249">
        <v>0.095000000000000001</v>
      </c>
      <c r="I1215" s="250"/>
      <c r="J1215" s="246"/>
      <c r="K1215" s="246"/>
      <c r="L1215" s="251"/>
      <c r="M1215" s="252"/>
      <c r="N1215" s="253"/>
      <c r="O1215" s="253"/>
      <c r="P1215" s="253"/>
      <c r="Q1215" s="253"/>
      <c r="R1215" s="253"/>
      <c r="S1215" s="253"/>
      <c r="T1215" s="254"/>
      <c r="AT1215" s="255" t="s">
        <v>162</v>
      </c>
      <c r="AU1215" s="255" t="s">
        <v>85</v>
      </c>
      <c r="AV1215" s="12" t="s">
        <v>85</v>
      </c>
      <c r="AW1215" s="12" t="s">
        <v>36</v>
      </c>
      <c r="AX1215" s="12" t="s">
        <v>76</v>
      </c>
      <c r="AY1215" s="255" t="s">
        <v>154</v>
      </c>
    </row>
    <row r="1216" s="12" customFormat="1">
      <c r="B1216" s="245"/>
      <c r="C1216" s="246"/>
      <c r="D1216" s="236" t="s">
        <v>162</v>
      </c>
      <c r="E1216" s="247" t="s">
        <v>21</v>
      </c>
      <c r="F1216" s="248" t="s">
        <v>1250</v>
      </c>
      <c r="G1216" s="246"/>
      <c r="H1216" s="249">
        <v>0.017999999999999999</v>
      </c>
      <c r="I1216" s="250"/>
      <c r="J1216" s="246"/>
      <c r="K1216" s="246"/>
      <c r="L1216" s="251"/>
      <c r="M1216" s="252"/>
      <c r="N1216" s="253"/>
      <c r="O1216" s="253"/>
      <c r="P1216" s="253"/>
      <c r="Q1216" s="253"/>
      <c r="R1216" s="253"/>
      <c r="S1216" s="253"/>
      <c r="T1216" s="254"/>
      <c r="AT1216" s="255" t="s">
        <v>162</v>
      </c>
      <c r="AU1216" s="255" t="s">
        <v>85</v>
      </c>
      <c r="AV1216" s="12" t="s">
        <v>85</v>
      </c>
      <c r="AW1216" s="12" t="s">
        <v>36</v>
      </c>
      <c r="AX1216" s="12" t="s">
        <v>76</v>
      </c>
      <c r="AY1216" s="255" t="s">
        <v>154</v>
      </c>
    </row>
    <row r="1217" s="12" customFormat="1">
      <c r="B1217" s="245"/>
      <c r="C1217" s="246"/>
      <c r="D1217" s="236" t="s">
        <v>162</v>
      </c>
      <c r="E1217" s="247" t="s">
        <v>21</v>
      </c>
      <c r="F1217" s="248" t="s">
        <v>1251</v>
      </c>
      <c r="G1217" s="246"/>
      <c r="H1217" s="249">
        <v>0.0030000000000000001</v>
      </c>
      <c r="I1217" s="250"/>
      <c r="J1217" s="246"/>
      <c r="K1217" s="246"/>
      <c r="L1217" s="251"/>
      <c r="M1217" s="252"/>
      <c r="N1217" s="253"/>
      <c r="O1217" s="253"/>
      <c r="P1217" s="253"/>
      <c r="Q1217" s="253"/>
      <c r="R1217" s="253"/>
      <c r="S1217" s="253"/>
      <c r="T1217" s="254"/>
      <c r="AT1217" s="255" t="s">
        <v>162</v>
      </c>
      <c r="AU1217" s="255" t="s">
        <v>85</v>
      </c>
      <c r="AV1217" s="12" t="s">
        <v>85</v>
      </c>
      <c r="AW1217" s="12" t="s">
        <v>36</v>
      </c>
      <c r="AX1217" s="12" t="s">
        <v>76</v>
      </c>
      <c r="AY1217" s="255" t="s">
        <v>154</v>
      </c>
    </row>
    <row r="1218" s="12" customFormat="1">
      <c r="B1218" s="245"/>
      <c r="C1218" s="246"/>
      <c r="D1218" s="236" t="s">
        <v>162</v>
      </c>
      <c r="E1218" s="247" t="s">
        <v>21</v>
      </c>
      <c r="F1218" s="248" t="s">
        <v>1252</v>
      </c>
      <c r="G1218" s="246"/>
      <c r="H1218" s="249">
        <v>0.56000000000000005</v>
      </c>
      <c r="I1218" s="250"/>
      <c r="J1218" s="246"/>
      <c r="K1218" s="246"/>
      <c r="L1218" s="251"/>
      <c r="M1218" s="252"/>
      <c r="N1218" s="253"/>
      <c r="O1218" s="253"/>
      <c r="P1218" s="253"/>
      <c r="Q1218" s="253"/>
      <c r="R1218" s="253"/>
      <c r="S1218" s="253"/>
      <c r="T1218" s="254"/>
      <c r="AT1218" s="255" t="s">
        <v>162</v>
      </c>
      <c r="AU1218" s="255" t="s">
        <v>85</v>
      </c>
      <c r="AV1218" s="12" t="s">
        <v>85</v>
      </c>
      <c r="AW1218" s="12" t="s">
        <v>36</v>
      </c>
      <c r="AX1218" s="12" t="s">
        <v>76</v>
      </c>
      <c r="AY1218" s="255" t="s">
        <v>154</v>
      </c>
    </row>
    <row r="1219" s="13" customFormat="1">
      <c r="B1219" s="256"/>
      <c r="C1219" s="257"/>
      <c r="D1219" s="236" t="s">
        <v>162</v>
      </c>
      <c r="E1219" s="258" t="s">
        <v>21</v>
      </c>
      <c r="F1219" s="259" t="s">
        <v>166</v>
      </c>
      <c r="G1219" s="257"/>
      <c r="H1219" s="260">
        <v>0.67600000000000005</v>
      </c>
      <c r="I1219" s="261"/>
      <c r="J1219" s="257"/>
      <c r="K1219" s="257"/>
      <c r="L1219" s="262"/>
      <c r="M1219" s="263"/>
      <c r="N1219" s="264"/>
      <c r="O1219" s="264"/>
      <c r="P1219" s="264"/>
      <c r="Q1219" s="264"/>
      <c r="R1219" s="264"/>
      <c r="S1219" s="264"/>
      <c r="T1219" s="265"/>
      <c r="AT1219" s="266" t="s">
        <v>162</v>
      </c>
      <c r="AU1219" s="266" t="s">
        <v>85</v>
      </c>
      <c r="AV1219" s="13" t="s">
        <v>160</v>
      </c>
      <c r="AW1219" s="13" t="s">
        <v>36</v>
      </c>
      <c r="AX1219" s="13" t="s">
        <v>38</v>
      </c>
      <c r="AY1219" s="266" t="s">
        <v>154</v>
      </c>
    </row>
    <row r="1220" s="1" customFormat="1" ht="16.5" customHeight="1">
      <c r="B1220" s="47"/>
      <c r="C1220" s="222" t="s">
        <v>1253</v>
      </c>
      <c r="D1220" s="222" t="s">
        <v>156</v>
      </c>
      <c r="E1220" s="223" t="s">
        <v>1254</v>
      </c>
      <c r="F1220" s="224" t="s">
        <v>1255</v>
      </c>
      <c r="G1220" s="225" t="s">
        <v>246</v>
      </c>
      <c r="H1220" s="226">
        <v>1.4770000000000001</v>
      </c>
      <c r="I1220" s="227"/>
      <c r="J1220" s="228">
        <f>ROUND(I1220*H1220,2)</f>
        <v>0</v>
      </c>
      <c r="K1220" s="224" t="s">
        <v>21</v>
      </c>
      <c r="L1220" s="73"/>
      <c r="M1220" s="229" t="s">
        <v>21</v>
      </c>
      <c r="N1220" s="230" t="s">
        <v>47</v>
      </c>
      <c r="O1220" s="48"/>
      <c r="P1220" s="231">
        <f>O1220*H1220</f>
        <v>0</v>
      </c>
      <c r="Q1220" s="231">
        <v>0</v>
      </c>
      <c r="R1220" s="231">
        <f>Q1220*H1220</f>
        <v>0</v>
      </c>
      <c r="S1220" s="231">
        <v>0</v>
      </c>
      <c r="T1220" s="232">
        <f>S1220*H1220</f>
        <v>0</v>
      </c>
      <c r="AR1220" s="24" t="s">
        <v>243</v>
      </c>
      <c r="AT1220" s="24" t="s">
        <v>156</v>
      </c>
      <c r="AU1220" s="24" t="s">
        <v>85</v>
      </c>
      <c r="AY1220" s="24" t="s">
        <v>154</v>
      </c>
      <c r="BE1220" s="233">
        <f>IF(N1220="základní",J1220,0)</f>
        <v>0</v>
      </c>
      <c r="BF1220" s="233">
        <f>IF(N1220="snížená",J1220,0)</f>
        <v>0</v>
      </c>
      <c r="BG1220" s="233">
        <f>IF(N1220="zákl. přenesená",J1220,0)</f>
        <v>0</v>
      </c>
      <c r="BH1220" s="233">
        <f>IF(N1220="sníž. přenesená",J1220,0)</f>
        <v>0</v>
      </c>
      <c r="BI1220" s="233">
        <f>IF(N1220="nulová",J1220,0)</f>
        <v>0</v>
      </c>
      <c r="BJ1220" s="24" t="s">
        <v>38</v>
      </c>
      <c r="BK1220" s="233">
        <f>ROUND(I1220*H1220,2)</f>
        <v>0</v>
      </c>
      <c r="BL1220" s="24" t="s">
        <v>243</v>
      </c>
      <c r="BM1220" s="24" t="s">
        <v>1256</v>
      </c>
    </row>
    <row r="1221" s="1" customFormat="1" ht="16.5" customHeight="1">
      <c r="B1221" s="47"/>
      <c r="C1221" s="222" t="s">
        <v>1257</v>
      </c>
      <c r="D1221" s="222" t="s">
        <v>156</v>
      </c>
      <c r="E1221" s="223" t="s">
        <v>1258</v>
      </c>
      <c r="F1221" s="224" t="s">
        <v>1259</v>
      </c>
      <c r="G1221" s="225" t="s">
        <v>246</v>
      </c>
      <c r="H1221" s="226">
        <v>1.4530000000000001</v>
      </c>
      <c r="I1221" s="227"/>
      <c r="J1221" s="228">
        <f>ROUND(I1221*H1221,2)</f>
        <v>0</v>
      </c>
      <c r="K1221" s="224" t="s">
        <v>21</v>
      </c>
      <c r="L1221" s="73"/>
      <c r="M1221" s="229" t="s">
        <v>21</v>
      </c>
      <c r="N1221" s="230" t="s">
        <v>47</v>
      </c>
      <c r="O1221" s="48"/>
      <c r="P1221" s="231">
        <f>O1221*H1221</f>
        <v>0</v>
      </c>
      <c r="Q1221" s="231">
        <v>0</v>
      </c>
      <c r="R1221" s="231">
        <f>Q1221*H1221</f>
        <v>0</v>
      </c>
      <c r="S1221" s="231">
        <v>0</v>
      </c>
      <c r="T1221" s="232">
        <f>S1221*H1221</f>
        <v>0</v>
      </c>
      <c r="AR1221" s="24" t="s">
        <v>243</v>
      </c>
      <c r="AT1221" s="24" t="s">
        <v>156</v>
      </c>
      <c r="AU1221" s="24" t="s">
        <v>85</v>
      </c>
      <c r="AY1221" s="24" t="s">
        <v>154</v>
      </c>
      <c r="BE1221" s="233">
        <f>IF(N1221="základní",J1221,0)</f>
        <v>0</v>
      </c>
      <c r="BF1221" s="233">
        <f>IF(N1221="snížená",J1221,0)</f>
        <v>0</v>
      </c>
      <c r="BG1221" s="233">
        <f>IF(N1221="zákl. přenesená",J1221,0)</f>
        <v>0</v>
      </c>
      <c r="BH1221" s="233">
        <f>IF(N1221="sníž. přenesená",J1221,0)</f>
        <v>0</v>
      </c>
      <c r="BI1221" s="233">
        <f>IF(N1221="nulová",J1221,0)</f>
        <v>0</v>
      </c>
      <c r="BJ1221" s="24" t="s">
        <v>38</v>
      </c>
      <c r="BK1221" s="233">
        <f>ROUND(I1221*H1221,2)</f>
        <v>0</v>
      </c>
      <c r="BL1221" s="24" t="s">
        <v>243</v>
      </c>
      <c r="BM1221" s="24" t="s">
        <v>1260</v>
      </c>
    </row>
    <row r="1222" s="10" customFormat="1" ht="29.88" customHeight="1">
      <c r="B1222" s="206"/>
      <c r="C1222" s="207"/>
      <c r="D1222" s="208" t="s">
        <v>75</v>
      </c>
      <c r="E1222" s="220" t="s">
        <v>1261</v>
      </c>
      <c r="F1222" s="220" t="s">
        <v>1262</v>
      </c>
      <c r="G1222" s="207"/>
      <c r="H1222" s="207"/>
      <c r="I1222" s="210"/>
      <c r="J1222" s="221">
        <f>BK1222</f>
        <v>0</v>
      </c>
      <c r="K1222" s="207"/>
      <c r="L1222" s="212"/>
      <c r="M1222" s="213"/>
      <c r="N1222" s="214"/>
      <c r="O1222" s="214"/>
      <c r="P1222" s="215">
        <f>SUM(P1223:P1244)</f>
        <v>0</v>
      </c>
      <c r="Q1222" s="214"/>
      <c r="R1222" s="215">
        <f>SUM(R1223:R1244)</f>
        <v>0.014643419999999999</v>
      </c>
      <c r="S1222" s="214"/>
      <c r="T1222" s="216">
        <f>SUM(T1223:T1244)</f>
        <v>0</v>
      </c>
      <c r="AR1222" s="217" t="s">
        <v>85</v>
      </c>
      <c r="AT1222" s="218" t="s">
        <v>75</v>
      </c>
      <c r="AU1222" s="218" t="s">
        <v>38</v>
      </c>
      <c r="AY1222" s="217" t="s">
        <v>154</v>
      </c>
      <c r="BK1222" s="219">
        <f>SUM(BK1223:BK1244)</f>
        <v>0</v>
      </c>
    </row>
    <row r="1223" s="1" customFormat="1" ht="16.5" customHeight="1">
      <c r="B1223" s="47"/>
      <c r="C1223" s="222" t="s">
        <v>1263</v>
      </c>
      <c r="D1223" s="222" t="s">
        <v>156</v>
      </c>
      <c r="E1223" s="223" t="s">
        <v>1264</v>
      </c>
      <c r="F1223" s="224" t="s">
        <v>1265</v>
      </c>
      <c r="G1223" s="225" t="s">
        <v>179</v>
      </c>
      <c r="H1223" s="226">
        <v>5.4779999999999998</v>
      </c>
      <c r="I1223" s="227"/>
      <c r="J1223" s="228">
        <f>ROUND(I1223*H1223,2)</f>
        <v>0</v>
      </c>
      <c r="K1223" s="224" t="s">
        <v>21</v>
      </c>
      <c r="L1223" s="73"/>
      <c r="M1223" s="229" t="s">
        <v>21</v>
      </c>
      <c r="N1223" s="230" t="s">
        <v>47</v>
      </c>
      <c r="O1223" s="48"/>
      <c r="P1223" s="231">
        <f>O1223*H1223</f>
        <v>0</v>
      </c>
      <c r="Q1223" s="231">
        <v>0.00189</v>
      </c>
      <c r="R1223" s="231">
        <f>Q1223*H1223</f>
        <v>0.010353419999999999</v>
      </c>
      <c r="S1223" s="231">
        <v>0</v>
      </c>
      <c r="T1223" s="232">
        <f>S1223*H1223</f>
        <v>0</v>
      </c>
      <c r="AR1223" s="24" t="s">
        <v>243</v>
      </c>
      <c r="AT1223" s="24" t="s">
        <v>156</v>
      </c>
      <c r="AU1223" s="24" t="s">
        <v>85</v>
      </c>
      <c r="AY1223" s="24" t="s">
        <v>154</v>
      </c>
      <c r="BE1223" s="233">
        <f>IF(N1223="základní",J1223,0)</f>
        <v>0</v>
      </c>
      <c r="BF1223" s="233">
        <f>IF(N1223="snížená",J1223,0)</f>
        <v>0</v>
      </c>
      <c r="BG1223" s="233">
        <f>IF(N1223="zákl. přenesená",J1223,0)</f>
        <v>0</v>
      </c>
      <c r="BH1223" s="233">
        <f>IF(N1223="sníž. přenesená",J1223,0)</f>
        <v>0</v>
      </c>
      <c r="BI1223" s="233">
        <f>IF(N1223="nulová",J1223,0)</f>
        <v>0</v>
      </c>
      <c r="BJ1223" s="24" t="s">
        <v>38</v>
      </c>
      <c r="BK1223" s="233">
        <f>ROUND(I1223*H1223,2)</f>
        <v>0</v>
      </c>
      <c r="BL1223" s="24" t="s">
        <v>243</v>
      </c>
      <c r="BM1223" s="24" t="s">
        <v>1266</v>
      </c>
    </row>
    <row r="1224" s="11" customFormat="1">
      <c r="B1224" s="234"/>
      <c r="C1224" s="235"/>
      <c r="D1224" s="236" t="s">
        <v>162</v>
      </c>
      <c r="E1224" s="237" t="s">
        <v>21</v>
      </c>
      <c r="F1224" s="238" t="s">
        <v>197</v>
      </c>
      <c r="G1224" s="235"/>
      <c r="H1224" s="237" t="s">
        <v>21</v>
      </c>
      <c r="I1224" s="239"/>
      <c r="J1224" s="235"/>
      <c r="K1224" s="235"/>
      <c r="L1224" s="240"/>
      <c r="M1224" s="241"/>
      <c r="N1224" s="242"/>
      <c r="O1224" s="242"/>
      <c r="P1224" s="242"/>
      <c r="Q1224" s="242"/>
      <c r="R1224" s="242"/>
      <c r="S1224" s="242"/>
      <c r="T1224" s="243"/>
      <c r="AT1224" s="244" t="s">
        <v>162</v>
      </c>
      <c r="AU1224" s="244" t="s">
        <v>85</v>
      </c>
      <c r="AV1224" s="11" t="s">
        <v>38</v>
      </c>
      <c r="AW1224" s="11" t="s">
        <v>36</v>
      </c>
      <c r="AX1224" s="11" t="s">
        <v>76</v>
      </c>
      <c r="AY1224" s="244" t="s">
        <v>154</v>
      </c>
    </row>
    <row r="1225" s="11" customFormat="1">
      <c r="B1225" s="234"/>
      <c r="C1225" s="235"/>
      <c r="D1225" s="236" t="s">
        <v>162</v>
      </c>
      <c r="E1225" s="237" t="s">
        <v>21</v>
      </c>
      <c r="F1225" s="238" t="s">
        <v>1267</v>
      </c>
      <c r="G1225" s="235"/>
      <c r="H1225" s="237" t="s">
        <v>21</v>
      </c>
      <c r="I1225" s="239"/>
      <c r="J1225" s="235"/>
      <c r="K1225" s="235"/>
      <c r="L1225" s="240"/>
      <c r="M1225" s="241"/>
      <c r="N1225" s="242"/>
      <c r="O1225" s="242"/>
      <c r="P1225" s="242"/>
      <c r="Q1225" s="242"/>
      <c r="R1225" s="242"/>
      <c r="S1225" s="242"/>
      <c r="T1225" s="243"/>
      <c r="AT1225" s="244" t="s">
        <v>162</v>
      </c>
      <c r="AU1225" s="244" t="s">
        <v>85</v>
      </c>
      <c r="AV1225" s="11" t="s">
        <v>38</v>
      </c>
      <c r="AW1225" s="11" t="s">
        <v>36</v>
      </c>
      <c r="AX1225" s="11" t="s">
        <v>76</v>
      </c>
      <c r="AY1225" s="244" t="s">
        <v>154</v>
      </c>
    </row>
    <row r="1226" s="12" customFormat="1">
      <c r="B1226" s="245"/>
      <c r="C1226" s="246"/>
      <c r="D1226" s="236" t="s">
        <v>162</v>
      </c>
      <c r="E1226" s="247" t="s">
        <v>21</v>
      </c>
      <c r="F1226" s="248" t="s">
        <v>1268</v>
      </c>
      <c r="G1226" s="246"/>
      <c r="H1226" s="249">
        <v>5.4779999999999998</v>
      </c>
      <c r="I1226" s="250"/>
      <c r="J1226" s="246"/>
      <c r="K1226" s="246"/>
      <c r="L1226" s="251"/>
      <c r="M1226" s="252"/>
      <c r="N1226" s="253"/>
      <c r="O1226" s="253"/>
      <c r="P1226" s="253"/>
      <c r="Q1226" s="253"/>
      <c r="R1226" s="253"/>
      <c r="S1226" s="253"/>
      <c r="T1226" s="254"/>
      <c r="AT1226" s="255" t="s">
        <v>162</v>
      </c>
      <c r="AU1226" s="255" t="s">
        <v>85</v>
      </c>
      <c r="AV1226" s="12" t="s">
        <v>85</v>
      </c>
      <c r="AW1226" s="12" t="s">
        <v>36</v>
      </c>
      <c r="AX1226" s="12" t="s">
        <v>76</v>
      </c>
      <c r="AY1226" s="255" t="s">
        <v>154</v>
      </c>
    </row>
    <row r="1227" s="13" customFormat="1">
      <c r="B1227" s="256"/>
      <c r="C1227" s="257"/>
      <c r="D1227" s="236" t="s">
        <v>162</v>
      </c>
      <c r="E1227" s="258" t="s">
        <v>21</v>
      </c>
      <c r="F1227" s="259" t="s">
        <v>166</v>
      </c>
      <c r="G1227" s="257"/>
      <c r="H1227" s="260">
        <v>5.4779999999999998</v>
      </c>
      <c r="I1227" s="261"/>
      <c r="J1227" s="257"/>
      <c r="K1227" s="257"/>
      <c r="L1227" s="262"/>
      <c r="M1227" s="263"/>
      <c r="N1227" s="264"/>
      <c r="O1227" s="264"/>
      <c r="P1227" s="264"/>
      <c r="Q1227" s="264"/>
      <c r="R1227" s="264"/>
      <c r="S1227" s="264"/>
      <c r="T1227" s="265"/>
      <c r="AT1227" s="266" t="s">
        <v>162</v>
      </c>
      <c r="AU1227" s="266" t="s">
        <v>85</v>
      </c>
      <c r="AV1227" s="13" t="s">
        <v>160</v>
      </c>
      <c r="AW1227" s="13" t="s">
        <v>36</v>
      </c>
      <c r="AX1227" s="13" t="s">
        <v>38</v>
      </c>
      <c r="AY1227" s="266" t="s">
        <v>154</v>
      </c>
    </row>
    <row r="1228" s="1" customFormat="1" ht="16.5" customHeight="1">
      <c r="B1228" s="47"/>
      <c r="C1228" s="222" t="s">
        <v>1269</v>
      </c>
      <c r="D1228" s="222" t="s">
        <v>156</v>
      </c>
      <c r="E1228" s="223" t="s">
        <v>1270</v>
      </c>
      <c r="F1228" s="224" t="s">
        <v>1271</v>
      </c>
      <c r="G1228" s="225" t="s">
        <v>269</v>
      </c>
      <c r="H1228" s="226">
        <v>4</v>
      </c>
      <c r="I1228" s="227"/>
      <c r="J1228" s="228">
        <f>ROUND(I1228*H1228,2)</f>
        <v>0</v>
      </c>
      <c r="K1228" s="224" t="s">
        <v>21</v>
      </c>
      <c r="L1228" s="73"/>
      <c r="M1228" s="229" t="s">
        <v>21</v>
      </c>
      <c r="N1228" s="230" t="s">
        <v>47</v>
      </c>
      <c r="O1228" s="48"/>
      <c r="P1228" s="231">
        <f>O1228*H1228</f>
        <v>0</v>
      </c>
      <c r="Q1228" s="231">
        <v>0</v>
      </c>
      <c r="R1228" s="231">
        <f>Q1228*H1228</f>
        <v>0</v>
      </c>
      <c r="S1228" s="231">
        <v>0</v>
      </c>
      <c r="T1228" s="232">
        <f>S1228*H1228</f>
        <v>0</v>
      </c>
      <c r="AR1228" s="24" t="s">
        <v>243</v>
      </c>
      <c r="AT1228" s="24" t="s">
        <v>156</v>
      </c>
      <c r="AU1228" s="24" t="s">
        <v>85</v>
      </c>
      <c r="AY1228" s="24" t="s">
        <v>154</v>
      </c>
      <c r="BE1228" s="233">
        <f>IF(N1228="základní",J1228,0)</f>
        <v>0</v>
      </c>
      <c r="BF1228" s="233">
        <f>IF(N1228="snížená",J1228,0)</f>
        <v>0</v>
      </c>
      <c r="BG1228" s="233">
        <f>IF(N1228="zákl. přenesená",J1228,0)</f>
        <v>0</v>
      </c>
      <c r="BH1228" s="233">
        <f>IF(N1228="sníž. přenesená",J1228,0)</f>
        <v>0</v>
      </c>
      <c r="BI1228" s="233">
        <f>IF(N1228="nulová",J1228,0)</f>
        <v>0</v>
      </c>
      <c r="BJ1228" s="24" t="s">
        <v>38</v>
      </c>
      <c r="BK1228" s="233">
        <f>ROUND(I1228*H1228,2)</f>
        <v>0</v>
      </c>
      <c r="BL1228" s="24" t="s">
        <v>243</v>
      </c>
      <c r="BM1228" s="24" t="s">
        <v>1272</v>
      </c>
    </row>
    <row r="1229" s="1" customFormat="1" ht="25.5" customHeight="1">
      <c r="B1229" s="47"/>
      <c r="C1229" s="222" t="s">
        <v>1273</v>
      </c>
      <c r="D1229" s="222" t="s">
        <v>156</v>
      </c>
      <c r="E1229" s="223" t="s">
        <v>1274</v>
      </c>
      <c r="F1229" s="224" t="s">
        <v>1275</v>
      </c>
      <c r="G1229" s="225" t="s">
        <v>269</v>
      </c>
      <c r="H1229" s="226">
        <v>3</v>
      </c>
      <c r="I1229" s="227"/>
      <c r="J1229" s="228">
        <f>ROUND(I1229*H1229,2)</f>
        <v>0</v>
      </c>
      <c r="K1229" s="224" t="s">
        <v>21</v>
      </c>
      <c r="L1229" s="73"/>
      <c r="M1229" s="229" t="s">
        <v>21</v>
      </c>
      <c r="N1229" s="230" t="s">
        <v>47</v>
      </c>
      <c r="O1229" s="48"/>
      <c r="P1229" s="231">
        <f>O1229*H1229</f>
        <v>0</v>
      </c>
      <c r="Q1229" s="231">
        <v>0.0014300000000000001</v>
      </c>
      <c r="R1229" s="231">
        <f>Q1229*H1229</f>
        <v>0.0042900000000000004</v>
      </c>
      <c r="S1229" s="231">
        <v>0</v>
      </c>
      <c r="T1229" s="232">
        <f>S1229*H1229</f>
        <v>0</v>
      </c>
      <c r="AR1229" s="24" t="s">
        <v>243</v>
      </c>
      <c r="AT1229" s="24" t="s">
        <v>156</v>
      </c>
      <c r="AU1229" s="24" t="s">
        <v>85</v>
      </c>
      <c r="AY1229" s="24" t="s">
        <v>154</v>
      </c>
      <c r="BE1229" s="233">
        <f>IF(N1229="základní",J1229,0)</f>
        <v>0</v>
      </c>
      <c r="BF1229" s="233">
        <f>IF(N1229="snížená",J1229,0)</f>
        <v>0</v>
      </c>
      <c r="BG1229" s="233">
        <f>IF(N1229="zákl. přenesená",J1229,0)</f>
        <v>0</v>
      </c>
      <c r="BH1229" s="233">
        <f>IF(N1229="sníž. přenesená",J1229,0)</f>
        <v>0</v>
      </c>
      <c r="BI1229" s="233">
        <f>IF(N1229="nulová",J1229,0)</f>
        <v>0</v>
      </c>
      <c r="BJ1229" s="24" t="s">
        <v>38</v>
      </c>
      <c r="BK1229" s="233">
        <f>ROUND(I1229*H1229,2)</f>
        <v>0</v>
      </c>
      <c r="BL1229" s="24" t="s">
        <v>243</v>
      </c>
      <c r="BM1229" s="24" t="s">
        <v>1276</v>
      </c>
    </row>
    <row r="1230" s="11" customFormat="1">
      <c r="B1230" s="234"/>
      <c r="C1230" s="235"/>
      <c r="D1230" s="236" t="s">
        <v>162</v>
      </c>
      <c r="E1230" s="237" t="s">
        <v>21</v>
      </c>
      <c r="F1230" s="238" t="s">
        <v>197</v>
      </c>
      <c r="G1230" s="235"/>
      <c r="H1230" s="237" t="s">
        <v>21</v>
      </c>
      <c r="I1230" s="239"/>
      <c r="J1230" s="235"/>
      <c r="K1230" s="235"/>
      <c r="L1230" s="240"/>
      <c r="M1230" s="241"/>
      <c r="N1230" s="242"/>
      <c r="O1230" s="242"/>
      <c r="P1230" s="242"/>
      <c r="Q1230" s="242"/>
      <c r="R1230" s="242"/>
      <c r="S1230" s="242"/>
      <c r="T1230" s="243"/>
      <c r="AT1230" s="244" t="s">
        <v>162</v>
      </c>
      <c r="AU1230" s="244" t="s">
        <v>85</v>
      </c>
      <c r="AV1230" s="11" t="s">
        <v>38</v>
      </c>
      <c r="AW1230" s="11" t="s">
        <v>36</v>
      </c>
      <c r="AX1230" s="11" t="s">
        <v>76</v>
      </c>
      <c r="AY1230" s="244" t="s">
        <v>154</v>
      </c>
    </row>
    <row r="1231" s="11" customFormat="1">
      <c r="B1231" s="234"/>
      <c r="C1231" s="235"/>
      <c r="D1231" s="236" t="s">
        <v>162</v>
      </c>
      <c r="E1231" s="237" t="s">
        <v>21</v>
      </c>
      <c r="F1231" s="238" t="s">
        <v>304</v>
      </c>
      <c r="G1231" s="235"/>
      <c r="H1231" s="237" t="s">
        <v>21</v>
      </c>
      <c r="I1231" s="239"/>
      <c r="J1231" s="235"/>
      <c r="K1231" s="235"/>
      <c r="L1231" s="240"/>
      <c r="M1231" s="241"/>
      <c r="N1231" s="242"/>
      <c r="O1231" s="242"/>
      <c r="P1231" s="242"/>
      <c r="Q1231" s="242"/>
      <c r="R1231" s="242"/>
      <c r="S1231" s="242"/>
      <c r="T1231" s="243"/>
      <c r="AT1231" s="244" t="s">
        <v>162</v>
      </c>
      <c r="AU1231" s="244" t="s">
        <v>85</v>
      </c>
      <c r="AV1231" s="11" t="s">
        <v>38</v>
      </c>
      <c r="AW1231" s="11" t="s">
        <v>36</v>
      </c>
      <c r="AX1231" s="11" t="s">
        <v>76</v>
      </c>
      <c r="AY1231" s="244" t="s">
        <v>154</v>
      </c>
    </row>
    <row r="1232" s="12" customFormat="1">
      <c r="B1232" s="245"/>
      <c r="C1232" s="246"/>
      <c r="D1232" s="236" t="s">
        <v>162</v>
      </c>
      <c r="E1232" s="247" t="s">
        <v>21</v>
      </c>
      <c r="F1232" s="248" t="s">
        <v>659</v>
      </c>
      <c r="G1232" s="246"/>
      <c r="H1232" s="249">
        <v>1</v>
      </c>
      <c r="I1232" s="250"/>
      <c r="J1232" s="246"/>
      <c r="K1232" s="246"/>
      <c r="L1232" s="251"/>
      <c r="M1232" s="252"/>
      <c r="N1232" s="253"/>
      <c r="O1232" s="253"/>
      <c r="P1232" s="253"/>
      <c r="Q1232" s="253"/>
      <c r="R1232" s="253"/>
      <c r="S1232" s="253"/>
      <c r="T1232" s="254"/>
      <c r="AT1232" s="255" t="s">
        <v>162</v>
      </c>
      <c r="AU1232" s="255" t="s">
        <v>85</v>
      </c>
      <c r="AV1232" s="12" t="s">
        <v>85</v>
      </c>
      <c r="AW1232" s="12" t="s">
        <v>36</v>
      </c>
      <c r="AX1232" s="12" t="s">
        <v>76</v>
      </c>
      <c r="AY1232" s="255" t="s">
        <v>154</v>
      </c>
    </row>
    <row r="1233" s="14" customFormat="1">
      <c r="B1233" s="267"/>
      <c r="C1233" s="268"/>
      <c r="D1233" s="236" t="s">
        <v>162</v>
      </c>
      <c r="E1233" s="269" t="s">
        <v>21</v>
      </c>
      <c r="F1233" s="270" t="s">
        <v>306</v>
      </c>
      <c r="G1233" s="268"/>
      <c r="H1233" s="271">
        <v>1</v>
      </c>
      <c r="I1233" s="272"/>
      <c r="J1233" s="268"/>
      <c r="K1233" s="268"/>
      <c r="L1233" s="273"/>
      <c r="M1233" s="274"/>
      <c r="N1233" s="275"/>
      <c r="O1233" s="275"/>
      <c r="P1233" s="275"/>
      <c r="Q1233" s="275"/>
      <c r="R1233" s="275"/>
      <c r="S1233" s="275"/>
      <c r="T1233" s="276"/>
      <c r="AT1233" s="277" t="s">
        <v>162</v>
      </c>
      <c r="AU1233" s="277" t="s">
        <v>85</v>
      </c>
      <c r="AV1233" s="14" t="s">
        <v>170</v>
      </c>
      <c r="AW1233" s="14" t="s">
        <v>36</v>
      </c>
      <c r="AX1233" s="14" t="s">
        <v>76</v>
      </c>
      <c r="AY1233" s="277" t="s">
        <v>154</v>
      </c>
    </row>
    <row r="1234" s="11" customFormat="1">
      <c r="B1234" s="234"/>
      <c r="C1234" s="235"/>
      <c r="D1234" s="236" t="s">
        <v>162</v>
      </c>
      <c r="E1234" s="237" t="s">
        <v>21</v>
      </c>
      <c r="F1234" s="238" t="s">
        <v>277</v>
      </c>
      <c r="G1234" s="235"/>
      <c r="H1234" s="237" t="s">
        <v>21</v>
      </c>
      <c r="I1234" s="239"/>
      <c r="J1234" s="235"/>
      <c r="K1234" s="235"/>
      <c r="L1234" s="240"/>
      <c r="M1234" s="241"/>
      <c r="N1234" s="242"/>
      <c r="O1234" s="242"/>
      <c r="P1234" s="242"/>
      <c r="Q1234" s="242"/>
      <c r="R1234" s="242"/>
      <c r="S1234" s="242"/>
      <c r="T1234" s="243"/>
      <c r="AT1234" s="244" t="s">
        <v>162</v>
      </c>
      <c r="AU1234" s="244" t="s">
        <v>85</v>
      </c>
      <c r="AV1234" s="11" t="s">
        <v>38</v>
      </c>
      <c r="AW1234" s="11" t="s">
        <v>36</v>
      </c>
      <c r="AX1234" s="11" t="s">
        <v>76</v>
      </c>
      <c r="AY1234" s="244" t="s">
        <v>154</v>
      </c>
    </row>
    <row r="1235" s="12" customFormat="1">
      <c r="B1235" s="245"/>
      <c r="C1235" s="246"/>
      <c r="D1235" s="236" t="s">
        <v>162</v>
      </c>
      <c r="E1235" s="247" t="s">
        <v>21</v>
      </c>
      <c r="F1235" s="248" t="s">
        <v>1277</v>
      </c>
      <c r="G1235" s="246"/>
      <c r="H1235" s="249">
        <v>2</v>
      </c>
      <c r="I1235" s="250"/>
      <c r="J1235" s="246"/>
      <c r="K1235" s="246"/>
      <c r="L1235" s="251"/>
      <c r="M1235" s="252"/>
      <c r="N1235" s="253"/>
      <c r="O1235" s="253"/>
      <c r="P1235" s="253"/>
      <c r="Q1235" s="253"/>
      <c r="R1235" s="253"/>
      <c r="S1235" s="253"/>
      <c r="T1235" s="254"/>
      <c r="AT1235" s="255" t="s">
        <v>162</v>
      </c>
      <c r="AU1235" s="255" t="s">
        <v>85</v>
      </c>
      <c r="AV1235" s="12" t="s">
        <v>85</v>
      </c>
      <c r="AW1235" s="12" t="s">
        <v>36</v>
      </c>
      <c r="AX1235" s="12" t="s">
        <v>76</v>
      </c>
      <c r="AY1235" s="255" t="s">
        <v>154</v>
      </c>
    </row>
    <row r="1236" s="14" customFormat="1">
      <c r="B1236" s="267"/>
      <c r="C1236" s="268"/>
      <c r="D1236" s="236" t="s">
        <v>162</v>
      </c>
      <c r="E1236" s="269" t="s">
        <v>21</v>
      </c>
      <c r="F1236" s="270" t="s">
        <v>508</v>
      </c>
      <c r="G1236" s="268"/>
      <c r="H1236" s="271">
        <v>2</v>
      </c>
      <c r="I1236" s="272"/>
      <c r="J1236" s="268"/>
      <c r="K1236" s="268"/>
      <c r="L1236" s="273"/>
      <c r="M1236" s="274"/>
      <c r="N1236" s="275"/>
      <c r="O1236" s="275"/>
      <c r="P1236" s="275"/>
      <c r="Q1236" s="275"/>
      <c r="R1236" s="275"/>
      <c r="S1236" s="275"/>
      <c r="T1236" s="276"/>
      <c r="AT1236" s="277" t="s">
        <v>162</v>
      </c>
      <c r="AU1236" s="277" t="s">
        <v>85</v>
      </c>
      <c r="AV1236" s="14" t="s">
        <v>170</v>
      </c>
      <c r="AW1236" s="14" t="s">
        <v>36</v>
      </c>
      <c r="AX1236" s="14" t="s">
        <v>76</v>
      </c>
      <c r="AY1236" s="277" t="s">
        <v>154</v>
      </c>
    </row>
    <row r="1237" s="13" customFormat="1">
      <c r="B1237" s="256"/>
      <c r="C1237" s="257"/>
      <c r="D1237" s="236" t="s">
        <v>162</v>
      </c>
      <c r="E1237" s="258" t="s">
        <v>21</v>
      </c>
      <c r="F1237" s="259" t="s">
        <v>166</v>
      </c>
      <c r="G1237" s="257"/>
      <c r="H1237" s="260">
        <v>3</v>
      </c>
      <c r="I1237" s="261"/>
      <c r="J1237" s="257"/>
      <c r="K1237" s="257"/>
      <c r="L1237" s="262"/>
      <c r="M1237" s="263"/>
      <c r="N1237" s="264"/>
      <c r="O1237" s="264"/>
      <c r="P1237" s="264"/>
      <c r="Q1237" s="264"/>
      <c r="R1237" s="264"/>
      <c r="S1237" s="264"/>
      <c r="T1237" s="265"/>
      <c r="AT1237" s="266" t="s">
        <v>162</v>
      </c>
      <c r="AU1237" s="266" t="s">
        <v>85</v>
      </c>
      <c r="AV1237" s="13" t="s">
        <v>160</v>
      </c>
      <c r="AW1237" s="13" t="s">
        <v>36</v>
      </c>
      <c r="AX1237" s="13" t="s">
        <v>38</v>
      </c>
      <c r="AY1237" s="266" t="s">
        <v>154</v>
      </c>
    </row>
    <row r="1238" s="1" customFormat="1" ht="16.5" customHeight="1">
      <c r="B1238" s="47"/>
      <c r="C1238" s="222" t="s">
        <v>1278</v>
      </c>
      <c r="D1238" s="222" t="s">
        <v>156</v>
      </c>
      <c r="E1238" s="223" t="s">
        <v>1279</v>
      </c>
      <c r="F1238" s="224" t="s">
        <v>1280</v>
      </c>
      <c r="G1238" s="225" t="s">
        <v>179</v>
      </c>
      <c r="H1238" s="226">
        <v>5.4779999999999998</v>
      </c>
      <c r="I1238" s="227"/>
      <c r="J1238" s="228">
        <f>ROUND(I1238*H1238,2)</f>
        <v>0</v>
      </c>
      <c r="K1238" s="224" t="s">
        <v>21</v>
      </c>
      <c r="L1238" s="73"/>
      <c r="M1238" s="229" t="s">
        <v>21</v>
      </c>
      <c r="N1238" s="230" t="s">
        <v>47</v>
      </c>
      <c r="O1238" s="48"/>
      <c r="P1238" s="231">
        <f>O1238*H1238</f>
        <v>0</v>
      </c>
      <c r="Q1238" s="231">
        <v>0</v>
      </c>
      <c r="R1238" s="231">
        <f>Q1238*H1238</f>
        <v>0</v>
      </c>
      <c r="S1238" s="231">
        <v>0</v>
      </c>
      <c r="T1238" s="232">
        <f>S1238*H1238</f>
        <v>0</v>
      </c>
      <c r="AR1238" s="24" t="s">
        <v>243</v>
      </c>
      <c r="AT1238" s="24" t="s">
        <v>156</v>
      </c>
      <c r="AU1238" s="24" t="s">
        <v>85</v>
      </c>
      <c r="AY1238" s="24" t="s">
        <v>154</v>
      </c>
      <c r="BE1238" s="233">
        <f>IF(N1238="základní",J1238,0)</f>
        <v>0</v>
      </c>
      <c r="BF1238" s="233">
        <f>IF(N1238="snížená",J1238,0)</f>
        <v>0</v>
      </c>
      <c r="BG1238" s="233">
        <f>IF(N1238="zákl. přenesená",J1238,0)</f>
        <v>0</v>
      </c>
      <c r="BH1238" s="233">
        <f>IF(N1238="sníž. přenesená",J1238,0)</f>
        <v>0</v>
      </c>
      <c r="BI1238" s="233">
        <f>IF(N1238="nulová",J1238,0)</f>
        <v>0</v>
      </c>
      <c r="BJ1238" s="24" t="s">
        <v>38</v>
      </c>
      <c r="BK1238" s="233">
        <f>ROUND(I1238*H1238,2)</f>
        <v>0</v>
      </c>
      <c r="BL1238" s="24" t="s">
        <v>243</v>
      </c>
      <c r="BM1238" s="24" t="s">
        <v>1281</v>
      </c>
    </row>
    <row r="1239" s="11" customFormat="1">
      <c r="B1239" s="234"/>
      <c r="C1239" s="235"/>
      <c r="D1239" s="236" t="s">
        <v>162</v>
      </c>
      <c r="E1239" s="237" t="s">
        <v>21</v>
      </c>
      <c r="F1239" s="238" t="s">
        <v>197</v>
      </c>
      <c r="G1239" s="235"/>
      <c r="H1239" s="237" t="s">
        <v>21</v>
      </c>
      <c r="I1239" s="239"/>
      <c r="J1239" s="235"/>
      <c r="K1239" s="235"/>
      <c r="L1239" s="240"/>
      <c r="M1239" s="241"/>
      <c r="N1239" s="242"/>
      <c r="O1239" s="242"/>
      <c r="P1239" s="242"/>
      <c r="Q1239" s="242"/>
      <c r="R1239" s="242"/>
      <c r="S1239" s="242"/>
      <c r="T1239" s="243"/>
      <c r="AT1239" s="244" t="s">
        <v>162</v>
      </c>
      <c r="AU1239" s="244" t="s">
        <v>85</v>
      </c>
      <c r="AV1239" s="11" t="s">
        <v>38</v>
      </c>
      <c r="AW1239" s="11" t="s">
        <v>36</v>
      </c>
      <c r="AX1239" s="11" t="s">
        <v>76</v>
      </c>
      <c r="AY1239" s="244" t="s">
        <v>154</v>
      </c>
    </row>
    <row r="1240" s="11" customFormat="1">
      <c r="B1240" s="234"/>
      <c r="C1240" s="235"/>
      <c r="D1240" s="236" t="s">
        <v>162</v>
      </c>
      <c r="E1240" s="237" t="s">
        <v>21</v>
      </c>
      <c r="F1240" s="238" t="s">
        <v>1267</v>
      </c>
      <c r="G1240" s="235"/>
      <c r="H1240" s="237" t="s">
        <v>21</v>
      </c>
      <c r="I1240" s="239"/>
      <c r="J1240" s="235"/>
      <c r="K1240" s="235"/>
      <c r="L1240" s="240"/>
      <c r="M1240" s="241"/>
      <c r="N1240" s="242"/>
      <c r="O1240" s="242"/>
      <c r="P1240" s="242"/>
      <c r="Q1240" s="242"/>
      <c r="R1240" s="242"/>
      <c r="S1240" s="242"/>
      <c r="T1240" s="243"/>
      <c r="AT1240" s="244" t="s">
        <v>162</v>
      </c>
      <c r="AU1240" s="244" t="s">
        <v>85</v>
      </c>
      <c r="AV1240" s="11" t="s">
        <v>38</v>
      </c>
      <c r="AW1240" s="11" t="s">
        <v>36</v>
      </c>
      <c r="AX1240" s="11" t="s">
        <v>76</v>
      </c>
      <c r="AY1240" s="244" t="s">
        <v>154</v>
      </c>
    </row>
    <row r="1241" s="12" customFormat="1">
      <c r="B1241" s="245"/>
      <c r="C1241" s="246"/>
      <c r="D1241" s="236" t="s">
        <v>162</v>
      </c>
      <c r="E1241" s="247" t="s">
        <v>21</v>
      </c>
      <c r="F1241" s="248" t="s">
        <v>1268</v>
      </c>
      <c r="G1241" s="246"/>
      <c r="H1241" s="249">
        <v>5.4779999999999998</v>
      </c>
      <c r="I1241" s="250"/>
      <c r="J1241" s="246"/>
      <c r="K1241" s="246"/>
      <c r="L1241" s="251"/>
      <c r="M1241" s="252"/>
      <c r="N1241" s="253"/>
      <c r="O1241" s="253"/>
      <c r="P1241" s="253"/>
      <c r="Q1241" s="253"/>
      <c r="R1241" s="253"/>
      <c r="S1241" s="253"/>
      <c r="T1241" s="254"/>
      <c r="AT1241" s="255" t="s">
        <v>162</v>
      </c>
      <c r="AU1241" s="255" t="s">
        <v>85</v>
      </c>
      <c r="AV1241" s="12" t="s">
        <v>85</v>
      </c>
      <c r="AW1241" s="12" t="s">
        <v>36</v>
      </c>
      <c r="AX1241" s="12" t="s">
        <v>76</v>
      </c>
      <c r="AY1241" s="255" t="s">
        <v>154</v>
      </c>
    </row>
    <row r="1242" s="13" customFormat="1">
      <c r="B1242" s="256"/>
      <c r="C1242" s="257"/>
      <c r="D1242" s="236" t="s">
        <v>162</v>
      </c>
      <c r="E1242" s="258" t="s">
        <v>21</v>
      </c>
      <c r="F1242" s="259" t="s">
        <v>166</v>
      </c>
      <c r="G1242" s="257"/>
      <c r="H1242" s="260">
        <v>5.4779999999999998</v>
      </c>
      <c r="I1242" s="261"/>
      <c r="J1242" s="257"/>
      <c r="K1242" s="257"/>
      <c r="L1242" s="262"/>
      <c r="M1242" s="263"/>
      <c r="N1242" s="264"/>
      <c r="O1242" s="264"/>
      <c r="P1242" s="264"/>
      <c r="Q1242" s="264"/>
      <c r="R1242" s="264"/>
      <c r="S1242" s="264"/>
      <c r="T1242" s="265"/>
      <c r="AT1242" s="266" t="s">
        <v>162</v>
      </c>
      <c r="AU1242" s="266" t="s">
        <v>85</v>
      </c>
      <c r="AV1242" s="13" t="s">
        <v>160</v>
      </c>
      <c r="AW1242" s="13" t="s">
        <v>36</v>
      </c>
      <c r="AX1242" s="13" t="s">
        <v>38</v>
      </c>
      <c r="AY1242" s="266" t="s">
        <v>154</v>
      </c>
    </row>
    <row r="1243" s="1" customFormat="1" ht="16.5" customHeight="1">
      <c r="B1243" s="47"/>
      <c r="C1243" s="222" t="s">
        <v>1282</v>
      </c>
      <c r="D1243" s="222" t="s">
        <v>156</v>
      </c>
      <c r="E1243" s="223" t="s">
        <v>1283</v>
      </c>
      <c r="F1243" s="224" t="s">
        <v>1284</v>
      </c>
      <c r="G1243" s="225" t="s">
        <v>246</v>
      </c>
      <c r="H1243" s="226">
        <v>0.014999999999999999</v>
      </c>
      <c r="I1243" s="227"/>
      <c r="J1243" s="228">
        <f>ROUND(I1243*H1243,2)</f>
        <v>0</v>
      </c>
      <c r="K1243" s="224" t="s">
        <v>21</v>
      </c>
      <c r="L1243" s="73"/>
      <c r="M1243" s="229" t="s">
        <v>21</v>
      </c>
      <c r="N1243" s="230" t="s">
        <v>47</v>
      </c>
      <c r="O1243" s="48"/>
      <c r="P1243" s="231">
        <f>O1243*H1243</f>
        <v>0</v>
      </c>
      <c r="Q1243" s="231">
        <v>0</v>
      </c>
      <c r="R1243" s="231">
        <f>Q1243*H1243</f>
        <v>0</v>
      </c>
      <c r="S1243" s="231">
        <v>0</v>
      </c>
      <c r="T1243" s="232">
        <f>S1243*H1243</f>
        <v>0</v>
      </c>
      <c r="AR1243" s="24" t="s">
        <v>243</v>
      </c>
      <c r="AT1243" s="24" t="s">
        <v>156</v>
      </c>
      <c r="AU1243" s="24" t="s">
        <v>85</v>
      </c>
      <c r="AY1243" s="24" t="s">
        <v>154</v>
      </c>
      <c r="BE1243" s="233">
        <f>IF(N1243="základní",J1243,0)</f>
        <v>0</v>
      </c>
      <c r="BF1243" s="233">
        <f>IF(N1243="snížená",J1243,0)</f>
        <v>0</v>
      </c>
      <c r="BG1243" s="233">
        <f>IF(N1243="zákl. přenesená",J1243,0)</f>
        <v>0</v>
      </c>
      <c r="BH1243" s="233">
        <f>IF(N1243="sníž. přenesená",J1243,0)</f>
        <v>0</v>
      </c>
      <c r="BI1243" s="233">
        <f>IF(N1243="nulová",J1243,0)</f>
        <v>0</v>
      </c>
      <c r="BJ1243" s="24" t="s">
        <v>38</v>
      </c>
      <c r="BK1243" s="233">
        <f>ROUND(I1243*H1243,2)</f>
        <v>0</v>
      </c>
      <c r="BL1243" s="24" t="s">
        <v>243</v>
      </c>
      <c r="BM1243" s="24" t="s">
        <v>1285</v>
      </c>
    </row>
    <row r="1244" s="1" customFormat="1" ht="16.5" customHeight="1">
      <c r="B1244" s="47"/>
      <c r="C1244" s="222" t="s">
        <v>1286</v>
      </c>
      <c r="D1244" s="222" t="s">
        <v>156</v>
      </c>
      <c r="E1244" s="223" t="s">
        <v>1287</v>
      </c>
      <c r="F1244" s="224" t="s">
        <v>1288</v>
      </c>
      <c r="G1244" s="225" t="s">
        <v>246</v>
      </c>
      <c r="H1244" s="226">
        <v>0.014999999999999999</v>
      </c>
      <c r="I1244" s="227"/>
      <c r="J1244" s="228">
        <f>ROUND(I1244*H1244,2)</f>
        <v>0</v>
      </c>
      <c r="K1244" s="224" t="s">
        <v>21</v>
      </c>
      <c r="L1244" s="73"/>
      <c r="M1244" s="229" t="s">
        <v>21</v>
      </c>
      <c r="N1244" s="230" t="s">
        <v>47</v>
      </c>
      <c r="O1244" s="48"/>
      <c r="P1244" s="231">
        <f>O1244*H1244</f>
        <v>0</v>
      </c>
      <c r="Q1244" s="231">
        <v>0</v>
      </c>
      <c r="R1244" s="231">
        <f>Q1244*H1244</f>
        <v>0</v>
      </c>
      <c r="S1244" s="231">
        <v>0</v>
      </c>
      <c r="T1244" s="232">
        <f>S1244*H1244</f>
        <v>0</v>
      </c>
      <c r="AR1244" s="24" t="s">
        <v>243</v>
      </c>
      <c r="AT1244" s="24" t="s">
        <v>156</v>
      </c>
      <c r="AU1244" s="24" t="s">
        <v>85</v>
      </c>
      <c r="AY1244" s="24" t="s">
        <v>154</v>
      </c>
      <c r="BE1244" s="233">
        <f>IF(N1244="základní",J1244,0)</f>
        <v>0</v>
      </c>
      <c r="BF1244" s="233">
        <f>IF(N1244="snížená",J1244,0)</f>
        <v>0</v>
      </c>
      <c r="BG1244" s="233">
        <f>IF(N1244="zákl. přenesená",J1244,0)</f>
        <v>0</v>
      </c>
      <c r="BH1244" s="233">
        <f>IF(N1244="sníž. přenesená",J1244,0)</f>
        <v>0</v>
      </c>
      <c r="BI1244" s="233">
        <f>IF(N1244="nulová",J1244,0)</f>
        <v>0</v>
      </c>
      <c r="BJ1244" s="24" t="s">
        <v>38</v>
      </c>
      <c r="BK1244" s="233">
        <f>ROUND(I1244*H1244,2)</f>
        <v>0</v>
      </c>
      <c r="BL1244" s="24" t="s">
        <v>243</v>
      </c>
      <c r="BM1244" s="24" t="s">
        <v>1289</v>
      </c>
    </row>
    <row r="1245" s="10" customFormat="1" ht="29.88" customHeight="1">
      <c r="B1245" s="206"/>
      <c r="C1245" s="207"/>
      <c r="D1245" s="208" t="s">
        <v>75</v>
      </c>
      <c r="E1245" s="220" t="s">
        <v>1290</v>
      </c>
      <c r="F1245" s="220" t="s">
        <v>1262</v>
      </c>
      <c r="G1245" s="207"/>
      <c r="H1245" s="207"/>
      <c r="I1245" s="210"/>
      <c r="J1245" s="221">
        <f>BK1245</f>
        <v>0</v>
      </c>
      <c r="K1245" s="207"/>
      <c r="L1245" s="212"/>
      <c r="M1245" s="213"/>
      <c r="N1245" s="214"/>
      <c r="O1245" s="214"/>
      <c r="P1245" s="215">
        <f>SUM(P1246:P1347)</f>
        <v>0</v>
      </c>
      <c r="Q1245" s="214"/>
      <c r="R1245" s="215">
        <f>SUM(R1246:R1347)</f>
        <v>0.062789999999999999</v>
      </c>
      <c r="S1245" s="214"/>
      <c r="T1245" s="216">
        <f>SUM(T1246:T1347)</f>
        <v>0.071490000000000012</v>
      </c>
      <c r="AR1245" s="217" t="s">
        <v>85</v>
      </c>
      <c r="AT1245" s="218" t="s">
        <v>75</v>
      </c>
      <c r="AU1245" s="218" t="s">
        <v>38</v>
      </c>
      <c r="AY1245" s="217" t="s">
        <v>154</v>
      </c>
      <c r="BK1245" s="219">
        <f>SUM(BK1246:BK1347)</f>
        <v>0</v>
      </c>
    </row>
    <row r="1246" s="1" customFormat="1" ht="16.5" customHeight="1">
      <c r="B1246" s="47"/>
      <c r="C1246" s="222" t="s">
        <v>1291</v>
      </c>
      <c r="D1246" s="222" t="s">
        <v>156</v>
      </c>
      <c r="E1246" s="223" t="s">
        <v>1292</v>
      </c>
      <c r="F1246" s="224" t="s">
        <v>1293</v>
      </c>
      <c r="G1246" s="225" t="s">
        <v>1294</v>
      </c>
      <c r="H1246" s="226">
        <v>1</v>
      </c>
      <c r="I1246" s="227"/>
      <c r="J1246" s="228">
        <f>ROUND(I1246*H1246,2)</f>
        <v>0</v>
      </c>
      <c r="K1246" s="224" t="s">
        <v>21</v>
      </c>
      <c r="L1246" s="73"/>
      <c r="M1246" s="229" t="s">
        <v>21</v>
      </c>
      <c r="N1246" s="230" t="s">
        <v>47</v>
      </c>
      <c r="O1246" s="48"/>
      <c r="P1246" s="231">
        <f>O1246*H1246</f>
        <v>0</v>
      </c>
      <c r="Q1246" s="231">
        <v>0</v>
      </c>
      <c r="R1246" s="231">
        <f>Q1246*H1246</f>
        <v>0</v>
      </c>
      <c r="S1246" s="231">
        <v>0.034200000000000001</v>
      </c>
      <c r="T1246" s="232">
        <f>S1246*H1246</f>
        <v>0.034200000000000001</v>
      </c>
      <c r="AR1246" s="24" t="s">
        <v>243</v>
      </c>
      <c r="AT1246" s="24" t="s">
        <v>156</v>
      </c>
      <c r="AU1246" s="24" t="s">
        <v>85</v>
      </c>
      <c r="AY1246" s="24" t="s">
        <v>154</v>
      </c>
      <c r="BE1246" s="233">
        <f>IF(N1246="základní",J1246,0)</f>
        <v>0</v>
      </c>
      <c r="BF1246" s="233">
        <f>IF(N1246="snížená",J1246,0)</f>
        <v>0</v>
      </c>
      <c r="BG1246" s="233">
        <f>IF(N1246="zákl. přenesená",J1246,0)</f>
        <v>0</v>
      </c>
      <c r="BH1246" s="233">
        <f>IF(N1246="sníž. přenesená",J1246,0)</f>
        <v>0</v>
      </c>
      <c r="BI1246" s="233">
        <f>IF(N1246="nulová",J1246,0)</f>
        <v>0</v>
      </c>
      <c r="BJ1246" s="24" t="s">
        <v>38</v>
      </c>
      <c r="BK1246" s="233">
        <f>ROUND(I1246*H1246,2)</f>
        <v>0</v>
      </c>
      <c r="BL1246" s="24" t="s">
        <v>243</v>
      </c>
      <c r="BM1246" s="24" t="s">
        <v>1295</v>
      </c>
    </row>
    <row r="1247" s="11" customFormat="1">
      <c r="B1247" s="234"/>
      <c r="C1247" s="235"/>
      <c r="D1247" s="236" t="s">
        <v>162</v>
      </c>
      <c r="E1247" s="237" t="s">
        <v>21</v>
      </c>
      <c r="F1247" s="238" t="s">
        <v>163</v>
      </c>
      <c r="G1247" s="235"/>
      <c r="H1247" s="237" t="s">
        <v>21</v>
      </c>
      <c r="I1247" s="239"/>
      <c r="J1247" s="235"/>
      <c r="K1247" s="235"/>
      <c r="L1247" s="240"/>
      <c r="M1247" s="241"/>
      <c r="N1247" s="242"/>
      <c r="O1247" s="242"/>
      <c r="P1247" s="242"/>
      <c r="Q1247" s="242"/>
      <c r="R1247" s="242"/>
      <c r="S1247" s="242"/>
      <c r="T1247" s="243"/>
      <c r="AT1247" s="244" t="s">
        <v>162</v>
      </c>
      <c r="AU1247" s="244" t="s">
        <v>85</v>
      </c>
      <c r="AV1247" s="11" t="s">
        <v>38</v>
      </c>
      <c r="AW1247" s="11" t="s">
        <v>36</v>
      </c>
      <c r="AX1247" s="11" t="s">
        <v>76</v>
      </c>
      <c r="AY1247" s="244" t="s">
        <v>154</v>
      </c>
    </row>
    <row r="1248" s="11" customFormat="1">
      <c r="B1248" s="234"/>
      <c r="C1248" s="235"/>
      <c r="D1248" s="236" t="s">
        <v>162</v>
      </c>
      <c r="E1248" s="237" t="s">
        <v>21</v>
      </c>
      <c r="F1248" s="238" t="s">
        <v>582</v>
      </c>
      <c r="G1248" s="235"/>
      <c r="H1248" s="237" t="s">
        <v>21</v>
      </c>
      <c r="I1248" s="239"/>
      <c r="J1248" s="235"/>
      <c r="K1248" s="235"/>
      <c r="L1248" s="240"/>
      <c r="M1248" s="241"/>
      <c r="N1248" s="242"/>
      <c r="O1248" s="242"/>
      <c r="P1248" s="242"/>
      <c r="Q1248" s="242"/>
      <c r="R1248" s="242"/>
      <c r="S1248" s="242"/>
      <c r="T1248" s="243"/>
      <c r="AT1248" s="244" t="s">
        <v>162</v>
      </c>
      <c r="AU1248" s="244" t="s">
        <v>85</v>
      </c>
      <c r="AV1248" s="11" t="s">
        <v>38</v>
      </c>
      <c r="AW1248" s="11" t="s">
        <v>36</v>
      </c>
      <c r="AX1248" s="11" t="s">
        <v>76</v>
      </c>
      <c r="AY1248" s="244" t="s">
        <v>154</v>
      </c>
    </row>
    <row r="1249" s="12" customFormat="1">
      <c r="B1249" s="245"/>
      <c r="C1249" s="246"/>
      <c r="D1249" s="236" t="s">
        <v>162</v>
      </c>
      <c r="E1249" s="247" t="s">
        <v>21</v>
      </c>
      <c r="F1249" s="248" t="s">
        <v>659</v>
      </c>
      <c r="G1249" s="246"/>
      <c r="H1249" s="249">
        <v>1</v>
      </c>
      <c r="I1249" s="250"/>
      <c r="J1249" s="246"/>
      <c r="K1249" s="246"/>
      <c r="L1249" s="251"/>
      <c r="M1249" s="252"/>
      <c r="N1249" s="253"/>
      <c r="O1249" s="253"/>
      <c r="P1249" s="253"/>
      <c r="Q1249" s="253"/>
      <c r="R1249" s="253"/>
      <c r="S1249" s="253"/>
      <c r="T1249" s="254"/>
      <c r="AT1249" s="255" t="s">
        <v>162</v>
      </c>
      <c r="AU1249" s="255" t="s">
        <v>85</v>
      </c>
      <c r="AV1249" s="12" t="s">
        <v>85</v>
      </c>
      <c r="AW1249" s="12" t="s">
        <v>36</v>
      </c>
      <c r="AX1249" s="12" t="s">
        <v>76</v>
      </c>
      <c r="AY1249" s="255" t="s">
        <v>154</v>
      </c>
    </row>
    <row r="1250" s="13" customFormat="1">
      <c r="B1250" s="256"/>
      <c r="C1250" s="257"/>
      <c r="D1250" s="236" t="s">
        <v>162</v>
      </c>
      <c r="E1250" s="258" t="s">
        <v>21</v>
      </c>
      <c r="F1250" s="259" t="s">
        <v>166</v>
      </c>
      <c r="G1250" s="257"/>
      <c r="H1250" s="260">
        <v>1</v>
      </c>
      <c r="I1250" s="261"/>
      <c r="J1250" s="257"/>
      <c r="K1250" s="257"/>
      <c r="L1250" s="262"/>
      <c r="M1250" s="263"/>
      <c r="N1250" s="264"/>
      <c r="O1250" s="264"/>
      <c r="P1250" s="264"/>
      <c r="Q1250" s="264"/>
      <c r="R1250" s="264"/>
      <c r="S1250" s="264"/>
      <c r="T1250" s="265"/>
      <c r="AT1250" s="266" t="s">
        <v>162</v>
      </c>
      <c r="AU1250" s="266" t="s">
        <v>85</v>
      </c>
      <c r="AV1250" s="13" t="s">
        <v>160</v>
      </c>
      <c r="AW1250" s="13" t="s">
        <v>36</v>
      </c>
      <c r="AX1250" s="13" t="s">
        <v>38</v>
      </c>
      <c r="AY1250" s="266" t="s">
        <v>154</v>
      </c>
    </row>
    <row r="1251" s="1" customFormat="1" ht="16.5" customHeight="1">
      <c r="B1251" s="47"/>
      <c r="C1251" s="222" t="s">
        <v>1296</v>
      </c>
      <c r="D1251" s="222" t="s">
        <v>156</v>
      </c>
      <c r="E1251" s="223" t="s">
        <v>1297</v>
      </c>
      <c r="F1251" s="224" t="s">
        <v>1298</v>
      </c>
      <c r="G1251" s="225" t="s">
        <v>1294</v>
      </c>
      <c r="H1251" s="226">
        <v>1</v>
      </c>
      <c r="I1251" s="227"/>
      <c r="J1251" s="228">
        <f>ROUND(I1251*H1251,2)</f>
        <v>0</v>
      </c>
      <c r="K1251" s="224" t="s">
        <v>21</v>
      </c>
      <c r="L1251" s="73"/>
      <c r="M1251" s="229" t="s">
        <v>21</v>
      </c>
      <c r="N1251" s="230" t="s">
        <v>47</v>
      </c>
      <c r="O1251" s="48"/>
      <c r="P1251" s="231">
        <f>O1251*H1251</f>
        <v>0</v>
      </c>
      <c r="Q1251" s="231">
        <v>0.024119999999999999</v>
      </c>
      <c r="R1251" s="231">
        <f>Q1251*H1251</f>
        <v>0.024119999999999999</v>
      </c>
      <c r="S1251" s="231">
        <v>0</v>
      </c>
      <c r="T1251" s="232">
        <f>S1251*H1251</f>
        <v>0</v>
      </c>
      <c r="AR1251" s="24" t="s">
        <v>243</v>
      </c>
      <c r="AT1251" s="24" t="s">
        <v>156</v>
      </c>
      <c r="AU1251" s="24" t="s">
        <v>85</v>
      </c>
      <c r="AY1251" s="24" t="s">
        <v>154</v>
      </c>
      <c r="BE1251" s="233">
        <f>IF(N1251="základní",J1251,0)</f>
        <v>0</v>
      </c>
      <c r="BF1251" s="233">
        <f>IF(N1251="snížená",J1251,0)</f>
        <v>0</v>
      </c>
      <c r="BG1251" s="233">
        <f>IF(N1251="zákl. přenesená",J1251,0)</f>
        <v>0</v>
      </c>
      <c r="BH1251" s="233">
        <f>IF(N1251="sníž. přenesená",J1251,0)</f>
        <v>0</v>
      </c>
      <c r="BI1251" s="233">
        <f>IF(N1251="nulová",J1251,0)</f>
        <v>0</v>
      </c>
      <c r="BJ1251" s="24" t="s">
        <v>38</v>
      </c>
      <c r="BK1251" s="233">
        <f>ROUND(I1251*H1251,2)</f>
        <v>0</v>
      </c>
      <c r="BL1251" s="24" t="s">
        <v>243</v>
      </c>
      <c r="BM1251" s="24" t="s">
        <v>1299</v>
      </c>
    </row>
    <row r="1252" s="11" customFormat="1">
      <c r="B1252" s="234"/>
      <c r="C1252" s="235"/>
      <c r="D1252" s="236" t="s">
        <v>162</v>
      </c>
      <c r="E1252" s="237" t="s">
        <v>21</v>
      </c>
      <c r="F1252" s="238" t="s">
        <v>303</v>
      </c>
      <c r="G1252" s="235"/>
      <c r="H1252" s="237" t="s">
        <v>21</v>
      </c>
      <c r="I1252" s="239"/>
      <c r="J1252" s="235"/>
      <c r="K1252" s="235"/>
      <c r="L1252" s="240"/>
      <c r="M1252" s="241"/>
      <c r="N1252" s="242"/>
      <c r="O1252" s="242"/>
      <c r="P1252" s="242"/>
      <c r="Q1252" s="242"/>
      <c r="R1252" s="242"/>
      <c r="S1252" s="242"/>
      <c r="T1252" s="243"/>
      <c r="AT1252" s="244" t="s">
        <v>162</v>
      </c>
      <c r="AU1252" s="244" t="s">
        <v>85</v>
      </c>
      <c r="AV1252" s="11" t="s">
        <v>38</v>
      </c>
      <c r="AW1252" s="11" t="s">
        <v>36</v>
      </c>
      <c r="AX1252" s="11" t="s">
        <v>76</v>
      </c>
      <c r="AY1252" s="244" t="s">
        <v>154</v>
      </c>
    </row>
    <row r="1253" s="11" customFormat="1">
      <c r="B1253" s="234"/>
      <c r="C1253" s="235"/>
      <c r="D1253" s="236" t="s">
        <v>162</v>
      </c>
      <c r="E1253" s="237" t="s">
        <v>21</v>
      </c>
      <c r="F1253" s="238" t="s">
        <v>304</v>
      </c>
      <c r="G1253" s="235"/>
      <c r="H1253" s="237" t="s">
        <v>21</v>
      </c>
      <c r="I1253" s="239"/>
      <c r="J1253" s="235"/>
      <c r="K1253" s="235"/>
      <c r="L1253" s="240"/>
      <c r="M1253" s="241"/>
      <c r="N1253" s="242"/>
      <c r="O1253" s="242"/>
      <c r="P1253" s="242"/>
      <c r="Q1253" s="242"/>
      <c r="R1253" s="242"/>
      <c r="S1253" s="242"/>
      <c r="T1253" s="243"/>
      <c r="AT1253" s="244" t="s">
        <v>162</v>
      </c>
      <c r="AU1253" s="244" t="s">
        <v>85</v>
      </c>
      <c r="AV1253" s="11" t="s">
        <v>38</v>
      </c>
      <c r="AW1253" s="11" t="s">
        <v>36</v>
      </c>
      <c r="AX1253" s="11" t="s">
        <v>76</v>
      </c>
      <c r="AY1253" s="244" t="s">
        <v>154</v>
      </c>
    </row>
    <row r="1254" s="12" customFormat="1">
      <c r="B1254" s="245"/>
      <c r="C1254" s="246"/>
      <c r="D1254" s="236" t="s">
        <v>162</v>
      </c>
      <c r="E1254" s="247" t="s">
        <v>21</v>
      </c>
      <c r="F1254" s="248" t="s">
        <v>659</v>
      </c>
      <c r="G1254" s="246"/>
      <c r="H1254" s="249">
        <v>1</v>
      </c>
      <c r="I1254" s="250"/>
      <c r="J1254" s="246"/>
      <c r="K1254" s="246"/>
      <c r="L1254" s="251"/>
      <c r="M1254" s="252"/>
      <c r="N1254" s="253"/>
      <c r="O1254" s="253"/>
      <c r="P1254" s="253"/>
      <c r="Q1254" s="253"/>
      <c r="R1254" s="253"/>
      <c r="S1254" s="253"/>
      <c r="T1254" s="254"/>
      <c r="AT1254" s="255" t="s">
        <v>162</v>
      </c>
      <c r="AU1254" s="255" t="s">
        <v>85</v>
      </c>
      <c r="AV1254" s="12" t="s">
        <v>85</v>
      </c>
      <c r="AW1254" s="12" t="s">
        <v>36</v>
      </c>
      <c r="AX1254" s="12" t="s">
        <v>76</v>
      </c>
      <c r="AY1254" s="255" t="s">
        <v>154</v>
      </c>
    </row>
    <row r="1255" s="14" customFormat="1">
      <c r="B1255" s="267"/>
      <c r="C1255" s="268"/>
      <c r="D1255" s="236" t="s">
        <v>162</v>
      </c>
      <c r="E1255" s="269" t="s">
        <v>21</v>
      </c>
      <c r="F1255" s="270" t="s">
        <v>306</v>
      </c>
      <c r="G1255" s="268"/>
      <c r="H1255" s="271">
        <v>1</v>
      </c>
      <c r="I1255" s="272"/>
      <c r="J1255" s="268"/>
      <c r="K1255" s="268"/>
      <c r="L1255" s="273"/>
      <c r="M1255" s="274"/>
      <c r="N1255" s="275"/>
      <c r="O1255" s="275"/>
      <c r="P1255" s="275"/>
      <c r="Q1255" s="275"/>
      <c r="R1255" s="275"/>
      <c r="S1255" s="275"/>
      <c r="T1255" s="276"/>
      <c r="AT1255" s="277" t="s">
        <v>162</v>
      </c>
      <c r="AU1255" s="277" t="s">
        <v>85</v>
      </c>
      <c r="AV1255" s="14" t="s">
        <v>170</v>
      </c>
      <c r="AW1255" s="14" t="s">
        <v>36</v>
      </c>
      <c r="AX1255" s="14" t="s">
        <v>76</v>
      </c>
      <c r="AY1255" s="277" t="s">
        <v>154</v>
      </c>
    </row>
    <row r="1256" s="13" customFormat="1">
      <c r="B1256" s="256"/>
      <c r="C1256" s="257"/>
      <c r="D1256" s="236" t="s">
        <v>162</v>
      </c>
      <c r="E1256" s="258" t="s">
        <v>21</v>
      </c>
      <c r="F1256" s="259" t="s">
        <v>166</v>
      </c>
      <c r="G1256" s="257"/>
      <c r="H1256" s="260">
        <v>1</v>
      </c>
      <c r="I1256" s="261"/>
      <c r="J1256" s="257"/>
      <c r="K1256" s="257"/>
      <c r="L1256" s="262"/>
      <c r="M1256" s="263"/>
      <c r="N1256" s="264"/>
      <c r="O1256" s="264"/>
      <c r="P1256" s="264"/>
      <c r="Q1256" s="264"/>
      <c r="R1256" s="264"/>
      <c r="S1256" s="264"/>
      <c r="T1256" s="265"/>
      <c r="AT1256" s="266" t="s">
        <v>162</v>
      </c>
      <c r="AU1256" s="266" t="s">
        <v>85</v>
      </c>
      <c r="AV1256" s="13" t="s">
        <v>160</v>
      </c>
      <c r="AW1256" s="13" t="s">
        <v>36</v>
      </c>
      <c r="AX1256" s="13" t="s">
        <v>38</v>
      </c>
      <c r="AY1256" s="266" t="s">
        <v>154</v>
      </c>
    </row>
    <row r="1257" s="1" customFormat="1" ht="16.5" customHeight="1">
      <c r="B1257" s="47"/>
      <c r="C1257" s="222" t="s">
        <v>1300</v>
      </c>
      <c r="D1257" s="222" t="s">
        <v>156</v>
      </c>
      <c r="E1257" s="223" t="s">
        <v>1301</v>
      </c>
      <c r="F1257" s="224" t="s">
        <v>1302</v>
      </c>
      <c r="G1257" s="225" t="s">
        <v>1294</v>
      </c>
      <c r="H1257" s="226">
        <v>1</v>
      </c>
      <c r="I1257" s="227"/>
      <c r="J1257" s="228">
        <f>ROUND(I1257*H1257,2)</f>
        <v>0</v>
      </c>
      <c r="K1257" s="224" t="s">
        <v>21</v>
      </c>
      <c r="L1257" s="73"/>
      <c r="M1257" s="229" t="s">
        <v>21</v>
      </c>
      <c r="N1257" s="230" t="s">
        <v>47</v>
      </c>
      <c r="O1257" s="48"/>
      <c r="P1257" s="231">
        <f>O1257*H1257</f>
        <v>0</v>
      </c>
      <c r="Q1257" s="231">
        <v>0</v>
      </c>
      <c r="R1257" s="231">
        <f>Q1257*H1257</f>
        <v>0</v>
      </c>
      <c r="S1257" s="231">
        <v>0.019460000000000002</v>
      </c>
      <c r="T1257" s="232">
        <f>S1257*H1257</f>
        <v>0.019460000000000002</v>
      </c>
      <c r="AR1257" s="24" t="s">
        <v>243</v>
      </c>
      <c r="AT1257" s="24" t="s">
        <v>156</v>
      </c>
      <c r="AU1257" s="24" t="s">
        <v>85</v>
      </c>
      <c r="AY1257" s="24" t="s">
        <v>154</v>
      </c>
      <c r="BE1257" s="233">
        <f>IF(N1257="základní",J1257,0)</f>
        <v>0</v>
      </c>
      <c r="BF1257" s="233">
        <f>IF(N1257="snížená",J1257,0)</f>
        <v>0</v>
      </c>
      <c r="BG1257" s="233">
        <f>IF(N1257="zákl. přenesená",J1257,0)</f>
        <v>0</v>
      </c>
      <c r="BH1257" s="233">
        <f>IF(N1257="sníž. přenesená",J1257,0)</f>
        <v>0</v>
      </c>
      <c r="BI1257" s="233">
        <f>IF(N1257="nulová",J1257,0)</f>
        <v>0</v>
      </c>
      <c r="BJ1257" s="24" t="s">
        <v>38</v>
      </c>
      <c r="BK1257" s="233">
        <f>ROUND(I1257*H1257,2)</f>
        <v>0</v>
      </c>
      <c r="BL1257" s="24" t="s">
        <v>243</v>
      </c>
      <c r="BM1257" s="24" t="s">
        <v>1303</v>
      </c>
    </row>
    <row r="1258" s="11" customFormat="1">
      <c r="B1258" s="234"/>
      <c r="C1258" s="235"/>
      <c r="D1258" s="236" t="s">
        <v>162</v>
      </c>
      <c r="E1258" s="237" t="s">
        <v>21</v>
      </c>
      <c r="F1258" s="238" t="s">
        <v>163</v>
      </c>
      <c r="G1258" s="235"/>
      <c r="H1258" s="237" t="s">
        <v>21</v>
      </c>
      <c r="I1258" s="239"/>
      <c r="J1258" s="235"/>
      <c r="K1258" s="235"/>
      <c r="L1258" s="240"/>
      <c r="M1258" s="241"/>
      <c r="N1258" s="242"/>
      <c r="O1258" s="242"/>
      <c r="P1258" s="242"/>
      <c r="Q1258" s="242"/>
      <c r="R1258" s="242"/>
      <c r="S1258" s="242"/>
      <c r="T1258" s="243"/>
      <c r="AT1258" s="244" t="s">
        <v>162</v>
      </c>
      <c r="AU1258" s="244" t="s">
        <v>85</v>
      </c>
      <c r="AV1258" s="11" t="s">
        <v>38</v>
      </c>
      <c r="AW1258" s="11" t="s">
        <v>36</v>
      </c>
      <c r="AX1258" s="11" t="s">
        <v>76</v>
      </c>
      <c r="AY1258" s="244" t="s">
        <v>154</v>
      </c>
    </row>
    <row r="1259" s="11" customFormat="1">
      <c r="B1259" s="234"/>
      <c r="C1259" s="235"/>
      <c r="D1259" s="236" t="s">
        <v>162</v>
      </c>
      <c r="E1259" s="237" t="s">
        <v>21</v>
      </c>
      <c r="F1259" s="238" t="s">
        <v>582</v>
      </c>
      <c r="G1259" s="235"/>
      <c r="H1259" s="237" t="s">
        <v>21</v>
      </c>
      <c r="I1259" s="239"/>
      <c r="J1259" s="235"/>
      <c r="K1259" s="235"/>
      <c r="L1259" s="240"/>
      <c r="M1259" s="241"/>
      <c r="N1259" s="242"/>
      <c r="O1259" s="242"/>
      <c r="P1259" s="242"/>
      <c r="Q1259" s="242"/>
      <c r="R1259" s="242"/>
      <c r="S1259" s="242"/>
      <c r="T1259" s="243"/>
      <c r="AT1259" s="244" t="s">
        <v>162</v>
      </c>
      <c r="AU1259" s="244" t="s">
        <v>85</v>
      </c>
      <c r="AV1259" s="11" t="s">
        <v>38</v>
      </c>
      <c r="AW1259" s="11" t="s">
        <v>36</v>
      </c>
      <c r="AX1259" s="11" t="s">
        <v>76</v>
      </c>
      <c r="AY1259" s="244" t="s">
        <v>154</v>
      </c>
    </row>
    <row r="1260" s="12" customFormat="1">
      <c r="B1260" s="245"/>
      <c r="C1260" s="246"/>
      <c r="D1260" s="236" t="s">
        <v>162</v>
      </c>
      <c r="E1260" s="247" t="s">
        <v>21</v>
      </c>
      <c r="F1260" s="248" t="s">
        <v>659</v>
      </c>
      <c r="G1260" s="246"/>
      <c r="H1260" s="249">
        <v>1</v>
      </c>
      <c r="I1260" s="250"/>
      <c r="J1260" s="246"/>
      <c r="K1260" s="246"/>
      <c r="L1260" s="251"/>
      <c r="M1260" s="252"/>
      <c r="N1260" s="253"/>
      <c r="O1260" s="253"/>
      <c r="P1260" s="253"/>
      <c r="Q1260" s="253"/>
      <c r="R1260" s="253"/>
      <c r="S1260" s="253"/>
      <c r="T1260" s="254"/>
      <c r="AT1260" s="255" t="s">
        <v>162</v>
      </c>
      <c r="AU1260" s="255" t="s">
        <v>85</v>
      </c>
      <c r="AV1260" s="12" t="s">
        <v>85</v>
      </c>
      <c r="AW1260" s="12" t="s">
        <v>36</v>
      </c>
      <c r="AX1260" s="12" t="s">
        <v>76</v>
      </c>
      <c r="AY1260" s="255" t="s">
        <v>154</v>
      </c>
    </row>
    <row r="1261" s="13" customFormat="1">
      <c r="B1261" s="256"/>
      <c r="C1261" s="257"/>
      <c r="D1261" s="236" t="s">
        <v>162</v>
      </c>
      <c r="E1261" s="258" t="s">
        <v>21</v>
      </c>
      <c r="F1261" s="259" t="s">
        <v>166</v>
      </c>
      <c r="G1261" s="257"/>
      <c r="H1261" s="260">
        <v>1</v>
      </c>
      <c r="I1261" s="261"/>
      <c r="J1261" s="257"/>
      <c r="K1261" s="257"/>
      <c r="L1261" s="262"/>
      <c r="M1261" s="263"/>
      <c r="N1261" s="264"/>
      <c r="O1261" s="264"/>
      <c r="P1261" s="264"/>
      <c r="Q1261" s="264"/>
      <c r="R1261" s="264"/>
      <c r="S1261" s="264"/>
      <c r="T1261" s="265"/>
      <c r="AT1261" s="266" t="s">
        <v>162</v>
      </c>
      <c r="AU1261" s="266" t="s">
        <v>85</v>
      </c>
      <c r="AV1261" s="13" t="s">
        <v>160</v>
      </c>
      <c r="AW1261" s="13" t="s">
        <v>36</v>
      </c>
      <c r="AX1261" s="13" t="s">
        <v>38</v>
      </c>
      <c r="AY1261" s="266" t="s">
        <v>154</v>
      </c>
    </row>
    <row r="1262" s="1" customFormat="1" ht="16.5" customHeight="1">
      <c r="B1262" s="47"/>
      <c r="C1262" s="222" t="s">
        <v>1304</v>
      </c>
      <c r="D1262" s="222" t="s">
        <v>156</v>
      </c>
      <c r="E1262" s="223" t="s">
        <v>1305</v>
      </c>
      <c r="F1262" s="224" t="s">
        <v>1306</v>
      </c>
      <c r="G1262" s="225" t="s">
        <v>1294</v>
      </c>
      <c r="H1262" s="226">
        <v>1</v>
      </c>
      <c r="I1262" s="227"/>
      <c r="J1262" s="228">
        <f>ROUND(I1262*H1262,2)</f>
        <v>0</v>
      </c>
      <c r="K1262" s="224" t="s">
        <v>21</v>
      </c>
      <c r="L1262" s="73"/>
      <c r="M1262" s="229" t="s">
        <v>21</v>
      </c>
      <c r="N1262" s="230" t="s">
        <v>47</v>
      </c>
      <c r="O1262" s="48"/>
      <c r="P1262" s="231">
        <f>O1262*H1262</f>
        <v>0</v>
      </c>
      <c r="Q1262" s="231">
        <v>0.018790000000000001</v>
      </c>
      <c r="R1262" s="231">
        <f>Q1262*H1262</f>
        <v>0.018790000000000001</v>
      </c>
      <c r="S1262" s="231">
        <v>0</v>
      </c>
      <c r="T1262" s="232">
        <f>S1262*H1262</f>
        <v>0</v>
      </c>
      <c r="AR1262" s="24" t="s">
        <v>243</v>
      </c>
      <c r="AT1262" s="24" t="s">
        <v>156</v>
      </c>
      <c r="AU1262" s="24" t="s">
        <v>85</v>
      </c>
      <c r="AY1262" s="24" t="s">
        <v>154</v>
      </c>
      <c r="BE1262" s="233">
        <f>IF(N1262="základní",J1262,0)</f>
        <v>0</v>
      </c>
      <c r="BF1262" s="233">
        <f>IF(N1262="snížená",J1262,0)</f>
        <v>0</v>
      </c>
      <c r="BG1262" s="233">
        <f>IF(N1262="zákl. přenesená",J1262,0)</f>
        <v>0</v>
      </c>
      <c r="BH1262" s="233">
        <f>IF(N1262="sníž. přenesená",J1262,0)</f>
        <v>0</v>
      </c>
      <c r="BI1262" s="233">
        <f>IF(N1262="nulová",J1262,0)</f>
        <v>0</v>
      </c>
      <c r="BJ1262" s="24" t="s">
        <v>38</v>
      </c>
      <c r="BK1262" s="233">
        <f>ROUND(I1262*H1262,2)</f>
        <v>0</v>
      </c>
      <c r="BL1262" s="24" t="s">
        <v>243</v>
      </c>
      <c r="BM1262" s="24" t="s">
        <v>1307</v>
      </c>
    </row>
    <row r="1263" s="11" customFormat="1">
      <c r="B1263" s="234"/>
      <c r="C1263" s="235"/>
      <c r="D1263" s="236" t="s">
        <v>162</v>
      </c>
      <c r="E1263" s="237" t="s">
        <v>21</v>
      </c>
      <c r="F1263" s="238" t="s">
        <v>303</v>
      </c>
      <c r="G1263" s="235"/>
      <c r="H1263" s="237" t="s">
        <v>21</v>
      </c>
      <c r="I1263" s="239"/>
      <c r="J1263" s="235"/>
      <c r="K1263" s="235"/>
      <c r="L1263" s="240"/>
      <c r="M1263" s="241"/>
      <c r="N1263" s="242"/>
      <c r="O1263" s="242"/>
      <c r="P1263" s="242"/>
      <c r="Q1263" s="242"/>
      <c r="R1263" s="242"/>
      <c r="S1263" s="242"/>
      <c r="T1263" s="243"/>
      <c r="AT1263" s="244" t="s">
        <v>162</v>
      </c>
      <c r="AU1263" s="244" t="s">
        <v>85</v>
      </c>
      <c r="AV1263" s="11" t="s">
        <v>38</v>
      </c>
      <c r="AW1263" s="11" t="s">
        <v>36</v>
      </c>
      <c r="AX1263" s="11" t="s">
        <v>76</v>
      </c>
      <c r="AY1263" s="244" t="s">
        <v>154</v>
      </c>
    </row>
    <row r="1264" s="11" customFormat="1">
      <c r="B1264" s="234"/>
      <c r="C1264" s="235"/>
      <c r="D1264" s="236" t="s">
        <v>162</v>
      </c>
      <c r="E1264" s="237" t="s">
        <v>21</v>
      </c>
      <c r="F1264" s="238" t="s">
        <v>304</v>
      </c>
      <c r="G1264" s="235"/>
      <c r="H1264" s="237" t="s">
        <v>21</v>
      </c>
      <c r="I1264" s="239"/>
      <c r="J1264" s="235"/>
      <c r="K1264" s="235"/>
      <c r="L1264" s="240"/>
      <c r="M1264" s="241"/>
      <c r="N1264" s="242"/>
      <c r="O1264" s="242"/>
      <c r="P1264" s="242"/>
      <c r="Q1264" s="242"/>
      <c r="R1264" s="242"/>
      <c r="S1264" s="242"/>
      <c r="T1264" s="243"/>
      <c r="AT1264" s="244" t="s">
        <v>162</v>
      </c>
      <c r="AU1264" s="244" t="s">
        <v>85</v>
      </c>
      <c r="AV1264" s="11" t="s">
        <v>38</v>
      </c>
      <c r="AW1264" s="11" t="s">
        <v>36</v>
      </c>
      <c r="AX1264" s="11" t="s">
        <v>76</v>
      </c>
      <c r="AY1264" s="244" t="s">
        <v>154</v>
      </c>
    </row>
    <row r="1265" s="12" customFormat="1">
      <c r="B1265" s="245"/>
      <c r="C1265" s="246"/>
      <c r="D1265" s="236" t="s">
        <v>162</v>
      </c>
      <c r="E1265" s="247" t="s">
        <v>21</v>
      </c>
      <c r="F1265" s="248" t="s">
        <v>659</v>
      </c>
      <c r="G1265" s="246"/>
      <c r="H1265" s="249">
        <v>1</v>
      </c>
      <c r="I1265" s="250"/>
      <c r="J1265" s="246"/>
      <c r="K1265" s="246"/>
      <c r="L1265" s="251"/>
      <c r="M1265" s="252"/>
      <c r="N1265" s="253"/>
      <c r="O1265" s="253"/>
      <c r="P1265" s="253"/>
      <c r="Q1265" s="253"/>
      <c r="R1265" s="253"/>
      <c r="S1265" s="253"/>
      <c r="T1265" s="254"/>
      <c r="AT1265" s="255" t="s">
        <v>162</v>
      </c>
      <c r="AU1265" s="255" t="s">
        <v>85</v>
      </c>
      <c r="AV1265" s="12" t="s">
        <v>85</v>
      </c>
      <c r="AW1265" s="12" t="s">
        <v>36</v>
      </c>
      <c r="AX1265" s="12" t="s">
        <v>76</v>
      </c>
      <c r="AY1265" s="255" t="s">
        <v>154</v>
      </c>
    </row>
    <row r="1266" s="14" customFormat="1">
      <c r="B1266" s="267"/>
      <c r="C1266" s="268"/>
      <c r="D1266" s="236" t="s">
        <v>162</v>
      </c>
      <c r="E1266" s="269" t="s">
        <v>21</v>
      </c>
      <c r="F1266" s="270" t="s">
        <v>306</v>
      </c>
      <c r="G1266" s="268"/>
      <c r="H1266" s="271">
        <v>1</v>
      </c>
      <c r="I1266" s="272"/>
      <c r="J1266" s="268"/>
      <c r="K1266" s="268"/>
      <c r="L1266" s="273"/>
      <c r="M1266" s="274"/>
      <c r="N1266" s="275"/>
      <c r="O1266" s="275"/>
      <c r="P1266" s="275"/>
      <c r="Q1266" s="275"/>
      <c r="R1266" s="275"/>
      <c r="S1266" s="275"/>
      <c r="T1266" s="276"/>
      <c r="AT1266" s="277" t="s">
        <v>162</v>
      </c>
      <c r="AU1266" s="277" t="s">
        <v>85</v>
      </c>
      <c r="AV1266" s="14" t="s">
        <v>170</v>
      </c>
      <c r="AW1266" s="14" t="s">
        <v>36</v>
      </c>
      <c r="AX1266" s="14" t="s">
        <v>76</v>
      </c>
      <c r="AY1266" s="277" t="s">
        <v>154</v>
      </c>
    </row>
    <row r="1267" s="13" customFormat="1">
      <c r="B1267" s="256"/>
      <c r="C1267" s="257"/>
      <c r="D1267" s="236" t="s">
        <v>162</v>
      </c>
      <c r="E1267" s="258" t="s">
        <v>21</v>
      </c>
      <c r="F1267" s="259" t="s">
        <v>166</v>
      </c>
      <c r="G1267" s="257"/>
      <c r="H1267" s="260">
        <v>1</v>
      </c>
      <c r="I1267" s="261"/>
      <c r="J1267" s="257"/>
      <c r="K1267" s="257"/>
      <c r="L1267" s="262"/>
      <c r="M1267" s="263"/>
      <c r="N1267" s="264"/>
      <c r="O1267" s="264"/>
      <c r="P1267" s="264"/>
      <c r="Q1267" s="264"/>
      <c r="R1267" s="264"/>
      <c r="S1267" s="264"/>
      <c r="T1267" s="265"/>
      <c r="AT1267" s="266" t="s">
        <v>162</v>
      </c>
      <c r="AU1267" s="266" t="s">
        <v>85</v>
      </c>
      <c r="AV1267" s="13" t="s">
        <v>160</v>
      </c>
      <c r="AW1267" s="13" t="s">
        <v>36</v>
      </c>
      <c r="AX1267" s="13" t="s">
        <v>38</v>
      </c>
      <c r="AY1267" s="266" t="s">
        <v>154</v>
      </c>
    </row>
    <row r="1268" s="1" customFormat="1" ht="16.5" customHeight="1">
      <c r="B1268" s="47"/>
      <c r="C1268" s="222" t="s">
        <v>1308</v>
      </c>
      <c r="D1268" s="222" t="s">
        <v>156</v>
      </c>
      <c r="E1268" s="223" t="s">
        <v>1309</v>
      </c>
      <c r="F1268" s="224" t="s">
        <v>1310</v>
      </c>
      <c r="G1268" s="225" t="s">
        <v>1294</v>
      </c>
      <c r="H1268" s="226">
        <v>1</v>
      </c>
      <c r="I1268" s="227"/>
      <c r="J1268" s="228">
        <f>ROUND(I1268*H1268,2)</f>
        <v>0</v>
      </c>
      <c r="K1268" s="224" t="s">
        <v>21</v>
      </c>
      <c r="L1268" s="73"/>
      <c r="M1268" s="229" t="s">
        <v>21</v>
      </c>
      <c r="N1268" s="230" t="s">
        <v>47</v>
      </c>
      <c r="O1268" s="48"/>
      <c r="P1268" s="231">
        <f>O1268*H1268</f>
        <v>0</v>
      </c>
      <c r="Q1268" s="231">
        <v>0.00051999999999999995</v>
      </c>
      <c r="R1268" s="231">
        <f>Q1268*H1268</f>
        <v>0.00051999999999999995</v>
      </c>
      <c r="S1268" s="231">
        <v>0</v>
      </c>
      <c r="T1268" s="232">
        <f>S1268*H1268</f>
        <v>0</v>
      </c>
      <c r="AR1268" s="24" t="s">
        <v>243</v>
      </c>
      <c r="AT1268" s="24" t="s">
        <v>156</v>
      </c>
      <c r="AU1268" s="24" t="s">
        <v>85</v>
      </c>
      <c r="AY1268" s="24" t="s">
        <v>154</v>
      </c>
      <c r="BE1268" s="233">
        <f>IF(N1268="základní",J1268,0)</f>
        <v>0</v>
      </c>
      <c r="BF1268" s="233">
        <f>IF(N1268="snížená",J1268,0)</f>
        <v>0</v>
      </c>
      <c r="BG1268" s="233">
        <f>IF(N1268="zákl. přenesená",J1268,0)</f>
        <v>0</v>
      </c>
      <c r="BH1268" s="233">
        <f>IF(N1268="sníž. přenesená",J1268,0)</f>
        <v>0</v>
      </c>
      <c r="BI1268" s="233">
        <f>IF(N1268="nulová",J1268,0)</f>
        <v>0</v>
      </c>
      <c r="BJ1268" s="24" t="s">
        <v>38</v>
      </c>
      <c r="BK1268" s="233">
        <f>ROUND(I1268*H1268,2)</f>
        <v>0</v>
      </c>
      <c r="BL1268" s="24" t="s">
        <v>243</v>
      </c>
      <c r="BM1268" s="24" t="s">
        <v>1311</v>
      </c>
    </row>
    <row r="1269" s="11" customFormat="1">
      <c r="B1269" s="234"/>
      <c r="C1269" s="235"/>
      <c r="D1269" s="236" t="s">
        <v>162</v>
      </c>
      <c r="E1269" s="237" t="s">
        <v>21</v>
      </c>
      <c r="F1269" s="238" t="s">
        <v>303</v>
      </c>
      <c r="G1269" s="235"/>
      <c r="H1269" s="237" t="s">
        <v>21</v>
      </c>
      <c r="I1269" s="239"/>
      <c r="J1269" s="235"/>
      <c r="K1269" s="235"/>
      <c r="L1269" s="240"/>
      <c r="M1269" s="241"/>
      <c r="N1269" s="242"/>
      <c r="O1269" s="242"/>
      <c r="P1269" s="242"/>
      <c r="Q1269" s="242"/>
      <c r="R1269" s="242"/>
      <c r="S1269" s="242"/>
      <c r="T1269" s="243"/>
      <c r="AT1269" s="244" t="s">
        <v>162</v>
      </c>
      <c r="AU1269" s="244" t="s">
        <v>85</v>
      </c>
      <c r="AV1269" s="11" t="s">
        <v>38</v>
      </c>
      <c r="AW1269" s="11" t="s">
        <v>36</v>
      </c>
      <c r="AX1269" s="11" t="s">
        <v>76</v>
      </c>
      <c r="AY1269" s="244" t="s">
        <v>154</v>
      </c>
    </row>
    <row r="1270" s="11" customFormat="1">
      <c r="B1270" s="234"/>
      <c r="C1270" s="235"/>
      <c r="D1270" s="236" t="s">
        <v>162</v>
      </c>
      <c r="E1270" s="237" t="s">
        <v>21</v>
      </c>
      <c r="F1270" s="238" t="s">
        <v>304</v>
      </c>
      <c r="G1270" s="235"/>
      <c r="H1270" s="237" t="s">
        <v>21</v>
      </c>
      <c r="I1270" s="239"/>
      <c r="J1270" s="235"/>
      <c r="K1270" s="235"/>
      <c r="L1270" s="240"/>
      <c r="M1270" s="241"/>
      <c r="N1270" s="242"/>
      <c r="O1270" s="242"/>
      <c r="P1270" s="242"/>
      <c r="Q1270" s="242"/>
      <c r="R1270" s="242"/>
      <c r="S1270" s="242"/>
      <c r="T1270" s="243"/>
      <c r="AT1270" s="244" t="s">
        <v>162</v>
      </c>
      <c r="AU1270" s="244" t="s">
        <v>85</v>
      </c>
      <c r="AV1270" s="11" t="s">
        <v>38</v>
      </c>
      <c r="AW1270" s="11" t="s">
        <v>36</v>
      </c>
      <c r="AX1270" s="11" t="s">
        <v>76</v>
      </c>
      <c r="AY1270" s="244" t="s">
        <v>154</v>
      </c>
    </row>
    <row r="1271" s="12" customFormat="1">
      <c r="B1271" s="245"/>
      <c r="C1271" s="246"/>
      <c r="D1271" s="236" t="s">
        <v>162</v>
      </c>
      <c r="E1271" s="247" t="s">
        <v>21</v>
      </c>
      <c r="F1271" s="248" t="s">
        <v>659</v>
      </c>
      <c r="G1271" s="246"/>
      <c r="H1271" s="249">
        <v>1</v>
      </c>
      <c r="I1271" s="250"/>
      <c r="J1271" s="246"/>
      <c r="K1271" s="246"/>
      <c r="L1271" s="251"/>
      <c r="M1271" s="252"/>
      <c r="N1271" s="253"/>
      <c r="O1271" s="253"/>
      <c r="P1271" s="253"/>
      <c r="Q1271" s="253"/>
      <c r="R1271" s="253"/>
      <c r="S1271" s="253"/>
      <c r="T1271" s="254"/>
      <c r="AT1271" s="255" t="s">
        <v>162</v>
      </c>
      <c r="AU1271" s="255" t="s">
        <v>85</v>
      </c>
      <c r="AV1271" s="12" t="s">
        <v>85</v>
      </c>
      <c r="AW1271" s="12" t="s">
        <v>36</v>
      </c>
      <c r="AX1271" s="12" t="s">
        <v>76</v>
      </c>
      <c r="AY1271" s="255" t="s">
        <v>154</v>
      </c>
    </row>
    <row r="1272" s="14" customFormat="1">
      <c r="B1272" s="267"/>
      <c r="C1272" s="268"/>
      <c r="D1272" s="236" t="s">
        <v>162</v>
      </c>
      <c r="E1272" s="269" t="s">
        <v>21</v>
      </c>
      <c r="F1272" s="270" t="s">
        <v>306</v>
      </c>
      <c r="G1272" s="268"/>
      <c r="H1272" s="271">
        <v>1</v>
      </c>
      <c r="I1272" s="272"/>
      <c r="J1272" s="268"/>
      <c r="K1272" s="268"/>
      <c r="L1272" s="273"/>
      <c r="M1272" s="274"/>
      <c r="N1272" s="275"/>
      <c r="O1272" s="275"/>
      <c r="P1272" s="275"/>
      <c r="Q1272" s="275"/>
      <c r="R1272" s="275"/>
      <c r="S1272" s="275"/>
      <c r="T1272" s="276"/>
      <c r="AT1272" s="277" t="s">
        <v>162</v>
      </c>
      <c r="AU1272" s="277" t="s">
        <v>85</v>
      </c>
      <c r="AV1272" s="14" t="s">
        <v>170</v>
      </c>
      <c r="AW1272" s="14" t="s">
        <v>36</v>
      </c>
      <c r="AX1272" s="14" t="s">
        <v>76</v>
      </c>
      <c r="AY1272" s="277" t="s">
        <v>154</v>
      </c>
    </row>
    <row r="1273" s="13" customFormat="1">
      <c r="B1273" s="256"/>
      <c r="C1273" s="257"/>
      <c r="D1273" s="236" t="s">
        <v>162</v>
      </c>
      <c r="E1273" s="258" t="s">
        <v>21</v>
      </c>
      <c r="F1273" s="259" t="s">
        <v>166</v>
      </c>
      <c r="G1273" s="257"/>
      <c r="H1273" s="260">
        <v>1</v>
      </c>
      <c r="I1273" s="261"/>
      <c r="J1273" s="257"/>
      <c r="K1273" s="257"/>
      <c r="L1273" s="262"/>
      <c r="M1273" s="263"/>
      <c r="N1273" s="264"/>
      <c r="O1273" s="264"/>
      <c r="P1273" s="264"/>
      <c r="Q1273" s="264"/>
      <c r="R1273" s="264"/>
      <c r="S1273" s="264"/>
      <c r="T1273" s="265"/>
      <c r="AT1273" s="266" t="s">
        <v>162</v>
      </c>
      <c r="AU1273" s="266" t="s">
        <v>85</v>
      </c>
      <c r="AV1273" s="13" t="s">
        <v>160</v>
      </c>
      <c r="AW1273" s="13" t="s">
        <v>36</v>
      </c>
      <c r="AX1273" s="13" t="s">
        <v>38</v>
      </c>
      <c r="AY1273" s="266" t="s">
        <v>154</v>
      </c>
    </row>
    <row r="1274" s="1" customFormat="1" ht="16.5" customHeight="1">
      <c r="B1274" s="47"/>
      <c r="C1274" s="222" t="s">
        <v>1312</v>
      </c>
      <c r="D1274" s="222" t="s">
        <v>156</v>
      </c>
      <c r="E1274" s="223" t="s">
        <v>1313</v>
      </c>
      <c r="F1274" s="224" t="s">
        <v>1314</v>
      </c>
      <c r="G1274" s="225" t="s">
        <v>1294</v>
      </c>
      <c r="H1274" s="226">
        <v>1</v>
      </c>
      <c r="I1274" s="227"/>
      <c r="J1274" s="228">
        <f>ROUND(I1274*H1274,2)</f>
        <v>0</v>
      </c>
      <c r="K1274" s="224" t="s">
        <v>21</v>
      </c>
      <c r="L1274" s="73"/>
      <c r="M1274" s="229" t="s">
        <v>21</v>
      </c>
      <c r="N1274" s="230" t="s">
        <v>47</v>
      </c>
      <c r="O1274" s="48"/>
      <c r="P1274" s="231">
        <f>O1274*H1274</f>
        <v>0</v>
      </c>
      <c r="Q1274" s="231">
        <v>0.00051999999999999995</v>
      </c>
      <c r="R1274" s="231">
        <f>Q1274*H1274</f>
        <v>0.00051999999999999995</v>
      </c>
      <c r="S1274" s="231">
        <v>0</v>
      </c>
      <c r="T1274" s="232">
        <f>S1274*H1274</f>
        <v>0</v>
      </c>
      <c r="AR1274" s="24" t="s">
        <v>243</v>
      </c>
      <c r="AT1274" s="24" t="s">
        <v>156</v>
      </c>
      <c r="AU1274" s="24" t="s">
        <v>85</v>
      </c>
      <c r="AY1274" s="24" t="s">
        <v>154</v>
      </c>
      <c r="BE1274" s="233">
        <f>IF(N1274="základní",J1274,0)</f>
        <v>0</v>
      </c>
      <c r="BF1274" s="233">
        <f>IF(N1274="snížená",J1274,0)</f>
        <v>0</v>
      </c>
      <c r="BG1274" s="233">
        <f>IF(N1274="zákl. přenesená",J1274,0)</f>
        <v>0</v>
      </c>
      <c r="BH1274" s="233">
        <f>IF(N1274="sníž. přenesená",J1274,0)</f>
        <v>0</v>
      </c>
      <c r="BI1274" s="233">
        <f>IF(N1274="nulová",J1274,0)</f>
        <v>0</v>
      </c>
      <c r="BJ1274" s="24" t="s">
        <v>38</v>
      </c>
      <c r="BK1274" s="233">
        <f>ROUND(I1274*H1274,2)</f>
        <v>0</v>
      </c>
      <c r="BL1274" s="24" t="s">
        <v>243</v>
      </c>
      <c r="BM1274" s="24" t="s">
        <v>1315</v>
      </c>
    </row>
    <row r="1275" s="11" customFormat="1">
      <c r="B1275" s="234"/>
      <c r="C1275" s="235"/>
      <c r="D1275" s="236" t="s">
        <v>162</v>
      </c>
      <c r="E1275" s="237" t="s">
        <v>21</v>
      </c>
      <c r="F1275" s="238" t="s">
        <v>303</v>
      </c>
      <c r="G1275" s="235"/>
      <c r="H1275" s="237" t="s">
        <v>21</v>
      </c>
      <c r="I1275" s="239"/>
      <c r="J1275" s="235"/>
      <c r="K1275" s="235"/>
      <c r="L1275" s="240"/>
      <c r="M1275" s="241"/>
      <c r="N1275" s="242"/>
      <c r="O1275" s="242"/>
      <c r="P1275" s="242"/>
      <c r="Q1275" s="242"/>
      <c r="R1275" s="242"/>
      <c r="S1275" s="242"/>
      <c r="T1275" s="243"/>
      <c r="AT1275" s="244" t="s">
        <v>162</v>
      </c>
      <c r="AU1275" s="244" t="s">
        <v>85</v>
      </c>
      <c r="AV1275" s="11" t="s">
        <v>38</v>
      </c>
      <c r="AW1275" s="11" t="s">
        <v>36</v>
      </c>
      <c r="AX1275" s="11" t="s">
        <v>76</v>
      </c>
      <c r="AY1275" s="244" t="s">
        <v>154</v>
      </c>
    </row>
    <row r="1276" s="11" customFormat="1">
      <c r="B1276" s="234"/>
      <c r="C1276" s="235"/>
      <c r="D1276" s="236" t="s">
        <v>162</v>
      </c>
      <c r="E1276" s="237" t="s">
        <v>21</v>
      </c>
      <c r="F1276" s="238" t="s">
        <v>304</v>
      </c>
      <c r="G1276" s="235"/>
      <c r="H1276" s="237" t="s">
        <v>21</v>
      </c>
      <c r="I1276" s="239"/>
      <c r="J1276" s="235"/>
      <c r="K1276" s="235"/>
      <c r="L1276" s="240"/>
      <c r="M1276" s="241"/>
      <c r="N1276" s="242"/>
      <c r="O1276" s="242"/>
      <c r="P1276" s="242"/>
      <c r="Q1276" s="242"/>
      <c r="R1276" s="242"/>
      <c r="S1276" s="242"/>
      <c r="T1276" s="243"/>
      <c r="AT1276" s="244" t="s">
        <v>162</v>
      </c>
      <c r="AU1276" s="244" t="s">
        <v>85</v>
      </c>
      <c r="AV1276" s="11" t="s">
        <v>38</v>
      </c>
      <c r="AW1276" s="11" t="s">
        <v>36</v>
      </c>
      <c r="AX1276" s="11" t="s">
        <v>76</v>
      </c>
      <c r="AY1276" s="244" t="s">
        <v>154</v>
      </c>
    </row>
    <row r="1277" s="12" customFormat="1">
      <c r="B1277" s="245"/>
      <c r="C1277" s="246"/>
      <c r="D1277" s="236" t="s">
        <v>162</v>
      </c>
      <c r="E1277" s="247" t="s">
        <v>21</v>
      </c>
      <c r="F1277" s="248" t="s">
        <v>659</v>
      </c>
      <c r="G1277" s="246"/>
      <c r="H1277" s="249">
        <v>1</v>
      </c>
      <c r="I1277" s="250"/>
      <c r="J1277" s="246"/>
      <c r="K1277" s="246"/>
      <c r="L1277" s="251"/>
      <c r="M1277" s="252"/>
      <c r="N1277" s="253"/>
      <c r="O1277" s="253"/>
      <c r="P1277" s="253"/>
      <c r="Q1277" s="253"/>
      <c r="R1277" s="253"/>
      <c r="S1277" s="253"/>
      <c r="T1277" s="254"/>
      <c r="AT1277" s="255" t="s">
        <v>162</v>
      </c>
      <c r="AU1277" s="255" t="s">
        <v>85</v>
      </c>
      <c r="AV1277" s="12" t="s">
        <v>85</v>
      </c>
      <c r="AW1277" s="12" t="s">
        <v>36</v>
      </c>
      <c r="AX1277" s="12" t="s">
        <v>76</v>
      </c>
      <c r="AY1277" s="255" t="s">
        <v>154</v>
      </c>
    </row>
    <row r="1278" s="14" customFormat="1">
      <c r="B1278" s="267"/>
      <c r="C1278" s="268"/>
      <c r="D1278" s="236" t="s">
        <v>162</v>
      </c>
      <c r="E1278" s="269" t="s">
        <v>21</v>
      </c>
      <c r="F1278" s="270" t="s">
        <v>306</v>
      </c>
      <c r="G1278" s="268"/>
      <c r="H1278" s="271">
        <v>1</v>
      </c>
      <c r="I1278" s="272"/>
      <c r="J1278" s="268"/>
      <c r="K1278" s="268"/>
      <c r="L1278" s="273"/>
      <c r="M1278" s="274"/>
      <c r="N1278" s="275"/>
      <c r="O1278" s="275"/>
      <c r="P1278" s="275"/>
      <c r="Q1278" s="275"/>
      <c r="R1278" s="275"/>
      <c r="S1278" s="275"/>
      <c r="T1278" s="276"/>
      <c r="AT1278" s="277" t="s">
        <v>162</v>
      </c>
      <c r="AU1278" s="277" t="s">
        <v>85</v>
      </c>
      <c r="AV1278" s="14" t="s">
        <v>170</v>
      </c>
      <c r="AW1278" s="14" t="s">
        <v>36</v>
      </c>
      <c r="AX1278" s="14" t="s">
        <v>76</v>
      </c>
      <c r="AY1278" s="277" t="s">
        <v>154</v>
      </c>
    </row>
    <row r="1279" s="13" customFormat="1">
      <c r="B1279" s="256"/>
      <c r="C1279" s="257"/>
      <c r="D1279" s="236" t="s">
        <v>162</v>
      </c>
      <c r="E1279" s="258" t="s">
        <v>21</v>
      </c>
      <c r="F1279" s="259" t="s">
        <v>166</v>
      </c>
      <c r="G1279" s="257"/>
      <c r="H1279" s="260">
        <v>1</v>
      </c>
      <c r="I1279" s="261"/>
      <c r="J1279" s="257"/>
      <c r="K1279" s="257"/>
      <c r="L1279" s="262"/>
      <c r="M1279" s="263"/>
      <c r="N1279" s="264"/>
      <c r="O1279" s="264"/>
      <c r="P1279" s="264"/>
      <c r="Q1279" s="264"/>
      <c r="R1279" s="264"/>
      <c r="S1279" s="264"/>
      <c r="T1279" s="265"/>
      <c r="AT1279" s="266" t="s">
        <v>162</v>
      </c>
      <c r="AU1279" s="266" t="s">
        <v>85</v>
      </c>
      <c r="AV1279" s="13" t="s">
        <v>160</v>
      </c>
      <c r="AW1279" s="13" t="s">
        <v>36</v>
      </c>
      <c r="AX1279" s="13" t="s">
        <v>38</v>
      </c>
      <c r="AY1279" s="266" t="s">
        <v>154</v>
      </c>
    </row>
    <row r="1280" s="1" customFormat="1" ht="16.5" customHeight="1">
      <c r="B1280" s="47"/>
      <c r="C1280" s="222" t="s">
        <v>1316</v>
      </c>
      <c r="D1280" s="222" t="s">
        <v>156</v>
      </c>
      <c r="E1280" s="223" t="s">
        <v>1317</v>
      </c>
      <c r="F1280" s="224" t="s">
        <v>1318</v>
      </c>
      <c r="G1280" s="225" t="s">
        <v>1294</v>
      </c>
      <c r="H1280" s="226">
        <v>1</v>
      </c>
      <c r="I1280" s="227"/>
      <c r="J1280" s="228">
        <f>ROUND(I1280*H1280,2)</f>
        <v>0</v>
      </c>
      <c r="K1280" s="224" t="s">
        <v>21</v>
      </c>
      <c r="L1280" s="73"/>
      <c r="M1280" s="229" t="s">
        <v>21</v>
      </c>
      <c r="N1280" s="230" t="s">
        <v>47</v>
      </c>
      <c r="O1280" s="48"/>
      <c r="P1280" s="231">
        <f>O1280*H1280</f>
        <v>0</v>
      </c>
      <c r="Q1280" s="231">
        <v>0.00051999999999999995</v>
      </c>
      <c r="R1280" s="231">
        <f>Q1280*H1280</f>
        <v>0.00051999999999999995</v>
      </c>
      <c r="S1280" s="231">
        <v>0</v>
      </c>
      <c r="T1280" s="232">
        <f>S1280*H1280</f>
        <v>0</v>
      </c>
      <c r="AR1280" s="24" t="s">
        <v>243</v>
      </c>
      <c r="AT1280" s="24" t="s">
        <v>156</v>
      </c>
      <c r="AU1280" s="24" t="s">
        <v>85</v>
      </c>
      <c r="AY1280" s="24" t="s">
        <v>154</v>
      </c>
      <c r="BE1280" s="233">
        <f>IF(N1280="základní",J1280,0)</f>
        <v>0</v>
      </c>
      <c r="BF1280" s="233">
        <f>IF(N1280="snížená",J1280,0)</f>
        <v>0</v>
      </c>
      <c r="BG1280" s="233">
        <f>IF(N1280="zákl. přenesená",J1280,0)</f>
        <v>0</v>
      </c>
      <c r="BH1280" s="233">
        <f>IF(N1280="sníž. přenesená",J1280,0)</f>
        <v>0</v>
      </c>
      <c r="BI1280" s="233">
        <f>IF(N1280="nulová",J1280,0)</f>
        <v>0</v>
      </c>
      <c r="BJ1280" s="24" t="s">
        <v>38</v>
      </c>
      <c r="BK1280" s="233">
        <f>ROUND(I1280*H1280,2)</f>
        <v>0</v>
      </c>
      <c r="BL1280" s="24" t="s">
        <v>243</v>
      </c>
      <c r="BM1280" s="24" t="s">
        <v>1319</v>
      </c>
    </row>
    <row r="1281" s="11" customFormat="1">
      <c r="B1281" s="234"/>
      <c r="C1281" s="235"/>
      <c r="D1281" s="236" t="s">
        <v>162</v>
      </c>
      <c r="E1281" s="237" t="s">
        <v>21</v>
      </c>
      <c r="F1281" s="238" t="s">
        <v>303</v>
      </c>
      <c r="G1281" s="235"/>
      <c r="H1281" s="237" t="s">
        <v>21</v>
      </c>
      <c r="I1281" s="239"/>
      <c r="J1281" s="235"/>
      <c r="K1281" s="235"/>
      <c r="L1281" s="240"/>
      <c r="M1281" s="241"/>
      <c r="N1281" s="242"/>
      <c r="O1281" s="242"/>
      <c r="P1281" s="242"/>
      <c r="Q1281" s="242"/>
      <c r="R1281" s="242"/>
      <c r="S1281" s="242"/>
      <c r="T1281" s="243"/>
      <c r="AT1281" s="244" t="s">
        <v>162</v>
      </c>
      <c r="AU1281" s="244" t="s">
        <v>85</v>
      </c>
      <c r="AV1281" s="11" t="s">
        <v>38</v>
      </c>
      <c r="AW1281" s="11" t="s">
        <v>36</v>
      </c>
      <c r="AX1281" s="11" t="s">
        <v>76</v>
      </c>
      <c r="AY1281" s="244" t="s">
        <v>154</v>
      </c>
    </row>
    <row r="1282" s="11" customFormat="1">
      <c r="B1282" s="234"/>
      <c r="C1282" s="235"/>
      <c r="D1282" s="236" t="s">
        <v>162</v>
      </c>
      <c r="E1282" s="237" t="s">
        <v>21</v>
      </c>
      <c r="F1282" s="238" t="s">
        <v>304</v>
      </c>
      <c r="G1282" s="235"/>
      <c r="H1282" s="237" t="s">
        <v>21</v>
      </c>
      <c r="I1282" s="239"/>
      <c r="J1282" s="235"/>
      <c r="K1282" s="235"/>
      <c r="L1282" s="240"/>
      <c r="M1282" s="241"/>
      <c r="N1282" s="242"/>
      <c r="O1282" s="242"/>
      <c r="P1282" s="242"/>
      <c r="Q1282" s="242"/>
      <c r="R1282" s="242"/>
      <c r="S1282" s="242"/>
      <c r="T1282" s="243"/>
      <c r="AT1282" s="244" t="s">
        <v>162</v>
      </c>
      <c r="AU1282" s="244" t="s">
        <v>85</v>
      </c>
      <c r="AV1282" s="11" t="s">
        <v>38</v>
      </c>
      <c r="AW1282" s="11" t="s">
        <v>36</v>
      </c>
      <c r="AX1282" s="11" t="s">
        <v>76</v>
      </c>
      <c r="AY1282" s="244" t="s">
        <v>154</v>
      </c>
    </row>
    <row r="1283" s="12" customFormat="1">
      <c r="B1283" s="245"/>
      <c r="C1283" s="246"/>
      <c r="D1283" s="236" t="s">
        <v>162</v>
      </c>
      <c r="E1283" s="247" t="s">
        <v>21</v>
      </c>
      <c r="F1283" s="248" t="s">
        <v>659</v>
      </c>
      <c r="G1283" s="246"/>
      <c r="H1283" s="249">
        <v>1</v>
      </c>
      <c r="I1283" s="250"/>
      <c r="J1283" s="246"/>
      <c r="K1283" s="246"/>
      <c r="L1283" s="251"/>
      <c r="M1283" s="252"/>
      <c r="N1283" s="253"/>
      <c r="O1283" s="253"/>
      <c r="P1283" s="253"/>
      <c r="Q1283" s="253"/>
      <c r="R1283" s="253"/>
      <c r="S1283" s="253"/>
      <c r="T1283" s="254"/>
      <c r="AT1283" s="255" t="s">
        <v>162</v>
      </c>
      <c r="AU1283" s="255" t="s">
        <v>85</v>
      </c>
      <c r="AV1283" s="12" t="s">
        <v>85</v>
      </c>
      <c r="AW1283" s="12" t="s">
        <v>36</v>
      </c>
      <c r="AX1283" s="12" t="s">
        <v>76</v>
      </c>
      <c r="AY1283" s="255" t="s">
        <v>154</v>
      </c>
    </row>
    <row r="1284" s="14" customFormat="1">
      <c r="B1284" s="267"/>
      <c r="C1284" s="268"/>
      <c r="D1284" s="236" t="s">
        <v>162</v>
      </c>
      <c r="E1284" s="269" t="s">
        <v>21</v>
      </c>
      <c r="F1284" s="270" t="s">
        <v>306</v>
      </c>
      <c r="G1284" s="268"/>
      <c r="H1284" s="271">
        <v>1</v>
      </c>
      <c r="I1284" s="272"/>
      <c r="J1284" s="268"/>
      <c r="K1284" s="268"/>
      <c r="L1284" s="273"/>
      <c r="M1284" s="274"/>
      <c r="N1284" s="275"/>
      <c r="O1284" s="275"/>
      <c r="P1284" s="275"/>
      <c r="Q1284" s="275"/>
      <c r="R1284" s="275"/>
      <c r="S1284" s="275"/>
      <c r="T1284" s="276"/>
      <c r="AT1284" s="277" t="s">
        <v>162</v>
      </c>
      <c r="AU1284" s="277" t="s">
        <v>85</v>
      </c>
      <c r="AV1284" s="14" t="s">
        <v>170</v>
      </c>
      <c r="AW1284" s="14" t="s">
        <v>36</v>
      </c>
      <c r="AX1284" s="14" t="s">
        <v>76</v>
      </c>
      <c r="AY1284" s="277" t="s">
        <v>154</v>
      </c>
    </row>
    <row r="1285" s="13" customFormat="1">
      <c r="B1285" s="256"/>
      <c r="C1285" s="257"/>
      <c r="D1285" s="236" t="s">
        <v>162</v>
      </c>
      <c r="E1285" s="258" t="s">
        <v>21</v>
      </c>
      <c r="F1285" s="259" t="s">
        <v>166</v>
      </c>
      <c r="G1285" s="257"/>
      <c r="H1285" s="260">
        <v>1</v>
      </c>
      <c r="I1285" s="261"/>
      <c r="J1285" s="257"/>
      <c r="K1285" s="257"/>
      <c r="L1285" s="262"/>
      <c r="M1285" s="263"/>
      <c r="N1285" s="264"/>
      <c r="O1285" s="264"/>
      <c r="P1285" s="264"/>
      <c r="Q1285" s="264"/>
      <c r="R1285" s="264"/>
      <c r="S1285" s="264"/>
      <c r="T1285" s="265"/>
      <c r="AT1285" s="266" t="s">
        <v>162</v>
      </c>
      <c r="AU1285" s="266" t="s">
        <v>85</v>
      </c>
      <c r="AV1285" s="13" t="s">
        <v>160</v>
      </c>
      <c r="AW1285" s="13" t="s">
        <v>36</v>
      </c>
      <c r="AX1285" s="13" t="s">
        <v>38</v>
      </c>
      <c r="AY1285" s="266" t="s">
        <v>154</v>
      </c>
    </row>
    <row r="1286" s="1" customFormat="1" ht="16.5" customHeight="1">
      <c r="B1286" s="47"/>
      <c r="C1286" s="222" t="s">
        <v>1320</v>
      </c>
      <c r="D1286" s="222" t="s">
        <v>156</v>
      </c>
      <c r="E1286" s="223" t="s">
        <v>1321</v>
      </c>
      <c r="F1286" s="224" t="s">
        <v>1322</v>
      </c>
      <c r="G1286" s="225" t="s">
        <v>1294</v>
      </c>
      <c r="H1286" s="226">
        <v>1</v>
      </c>
      <c r="I1286" s="227"/>
      <c r="J1286" s="228">
        <f>ROUND(I1286*H1286,2)</f>
        <v>0</v>
      </c>
      <c r="K1286" s="224" t="s">
        <v>21</v>
      </c>
      <c r="L1286" s="73"/>
      <c r="M1286" s="229" t="s">
        <v>21</v>
      </c>
      <c r="N1286" s="230" t="s">
        <v>47</v>
      </c>
      <c r="O1286" s="48"/>
      <c r="P1286" s="231">
        <f>O1286*H1286</f>
        <v>0</v>
      </c>
      <c r="Q1286" s="231">
        <v>0.00051999999999999995</v>
      </c>
      <c r="R1286" s="231">
        <f>Q1286*H1286</f>
        <v>0.00051999999999999995</v>
      </c>
      <c r="S1286" s="231">
        <v>0</v>
      </c>
      <c r="T1286" s="232">
        <f>S1286*H1286</f>
        <v>0</v>
      </c>
      <c r="AR1286" s="24" t="s">
        <v>243</v>
      </c>
      <c r="AT1286" s="24" t="s">
        <v>156</v>
      </c>
      <c r="AU1286" s="24" t="s">
        <v>85</v>
      </c>
      <c r="AY1286" s="24" t="s">
        <v>154</v>
      </c>
      <c r="BE1286" s="233">
        <f>IF(N1286="základní",J1286,0)</f>
        <v>0</v>
      </c>
      <c r="BF1286" s="233">
        <f>IF(N1286="snížená",J1286,0)</f>
        <v>0</v>
      </c>
      <c r="BG1286" s="233">
        <f>IF(N1286="zákl. přenesená",J1286,0)</f>
        <v>0</v>
      </c>
      <c r="BH1286" s="233">
        <f>IF(N1286="sníž. přenesená",J1286,0)</f>
        <v>0</v>
      </c>
      <c r="BI1286" s="233">
        <f>IF(N1286="nulová",J1286,0)</f>
        <v>0</v>
      </c>
      <c r="BJ1286" s="24" t="s">
        <v>38</v>
      </c>
      <c r="BK1286" s="233">
        <f>ROUND(I1286*H1286,2)</f>
        <v>0</v>
      </c>
      <c r="BL1286" s="24" t="s">
        <v>243</v>
      </c>
      <c r="BM1286" s="24" t="s">
        <v>1323</v>
      </c>
    </row>
    <row r="1287" s="11" customFormat="1">
      <c r="B1287" s="234"/>
      <c r="C1287" s="235"/>
      <c r="D1287" s="236" t="s">
        <v>162</v>
      </c>
      <c r="E1287" s="237" t="s">
        <v>21</v>
      </c>
      <c r="F1287" s="238" t="s">
        <v>303</v>
      </c>
      <c r="G1287" s="235"/>
      <c r="H1287" s="237" t="s">
        <v>21</v>
      </c>
      <c r="I1287" s="239"/>
      <c r="J1287" s="235"/>
      <c r="K1287" s="235"/>
      <c r="L1287" s="240"/>
      <c r="M1287" s="241"/>
      <c r="N1287" s="242"/>
      <c r="O1287" s="242"/>
      <c r="P1287" s="242"/>
      <c r="Q1287" s="242"/>
      <c r="R1287" s="242"/>
      <c r="S1287" s="242"/>
      <c r="T1287" s="243"/>
      <c r="AT1287" s="244" t="s">
        <v>162</v>
      </c>
      <c r="AU1287" s="244" t="s">
        <v>85</v>
      </c>
      <c r="AV1287" s="11" t="s">
        <v>38</v>
      </c>
      <c r="AW1287" s="11" t="s">
        <v>36</v>
      </c>
      <c r="AX1287" s="11" t="s">
        <v>76</v>
      </c>
      <c r="AY1287" s="244" t="s">
        <v>154</v>
      </c>
    </row>
    <row r="1288" s="11" customFormat="1">
      <c r="B1288" s="234"/>
      <c r="C1288" s="235"/>
      <c r="D1288" s="236" t="s">
        <v>162</v>
      </c>
      <c r="E1288" s="237" t="s">
        <v>21</v>
      </c>
      <c r="F1288" s="238" t="s">
        <v>304</v>
      </c>
      <c r="G1288" s="235"/>
      <c r="H1288" s="237" t="s">
        <v>21</v>
      </c>
      <c r="I1288" s="239"/>
      <c r="J1288" s="235"/>
      <c r="K1288" s="235"/>
      <c r="L1288" s="240"/>
      <c r="M1288" s="241"/>
      <c r="N1288" s="242"/>
      <c r="O1288" s="242"/>
      <c r="P1288" s="242"/>
      <c r="Q1288" s="242"/>
      <c r="R1288" s="242"/>
      <c r="S1288" s="242"/>
      <c r="T1288" s="243"/>
      <c r="AT1288" s="244" t="s">
        <v>162</v>
      </c>
      <c r="AU1288" s="244" t="s">
        <v>85</v>
      </c>
      <c r="AV1288" s="11" t="s">
        <v>38</v>
      </c>
      <c r="AW1288" s="11" t="s">
        <v>36</v>
      </c>
      <c r="AX1288" s="11" t="s">
        <v>76</v>
      </c>
      <c r="AY1288" s="244" t="s">
        <v>154</v>
      </c>
    </row>
    <row r="1289" s="12" customFormat="1">
      <c r="B1289" s="245"/>
      <c r="C1289" s="246"/>
      <c r="D1289" s="236" t="s">
        <v>162</v>
      </c>
      <c r="E1289" s="247" t="s">
        <v>21</v>
      </c>
      <c r="F1289" s="248" t="s">
        <v>659</v>
      </c>
      <c r="G1289" s="246"/>
      <c r="H1289" s="249">
        <v>1</v>
      </c>
      <c r="I1289" s="250"/>
      <c r="J1289" s="246"/>
      <c r="K1289" s="246"/>
      <c r="L1289" s="251"/>
      <c r="M1289" s="252"/>
      <c r="N1289" s="253"/>
      <c r="O1289" s="253"/>
      <c r="P1289" s="253"/>
      <c r="Q1289" s="253"/>
      <c r="R1289" s="253"/>
      <c r="S1289" s="253"/>
      <c r="T1289" s="254"/>
      <c r="AT1289" s="255" t="s">
        <v>162</v>
      </c>
      <c r="AU1289" s="255" t="s">
        <v>85</v>
      </c>
      <c r="AV1289" s="12" t="s">
        <v>85</v>
      </c>
      <c r="AW1289" s="12" t="s">
        <v>36</v>
      </c>
      <c r="AX1289" s="12" t="s">
        <v>76</v>
      </c>
      <c r="AY1289" s="255" t="s">
        <v>154</v>
      </c>
    </row>
    <row r="1290" s="14" customFormat="1">
      <c r="B1290" s="267"/>
      <c r="C1290" s="268"/>
      <c r="D1290" s="236" t="s">
        <v>162</v>
      </c>
      <c r="E1290" s="269" t="s">
        <v>21</v>
      </c>
      <c r="F1290" s="270" t="s">
        <v>306</v>
      </c>
      <c r="G1290" s="268"/>
      <c r="H1290" s="271">
        <v>1</v>
      </c>
      <c r="I1290" s="272"/>
      <c r="J1290" s="268"/>
      <c r="K1290" s="268"/>
      <c r="L1290" s="273"/>
      <c r="M1290" s="274"/>
      <c r="N1290" s="275"/>
      <c r="O1290" s="275"/>
      <c r="P1290" s="275"/>
      <c r="Q1290" s="275"/>
      <c r="R1290" s="275"/>
      <c r="S1290" s="275"/>
      <c r="T1290" s="276"/>
      <c r="AT1290" s="277" t="s">
        <v>162</v>
      </c>
      <c r="AU1290" s="277" t="s">
        <v>85</v>
      </c>
      <c r="AV1290" s="14" t="s">
        <v>170</v>
      </c>
      <c r="AW1290" s="14" t="s">
        <v>36</v>
      </c>
      <c r="AX1290" s="14" t="s">
        <v>76</v>
      </c>
      <c r="AY1290" s="277" t="s">
        <v>154</v>
      </c>
    </row>
    <row r="1291" s="13" customFormat="1">
      <c r="B1291" s="256"/>
      <c r="C1291" s="257"/>
      <c r="D1291" s="236" t="s">
        <v>162</v>
      </c>
      <c r="E1291" s="258" t="s">
        <v>21</v>
      </c>
      <c r="F1291" s="259" t="s">
        <v>166</v>
      </c>
      <c r="G1291" s="257"/>
      <c r="H1291" s="260">
        <v>1</v>
      </c>
      <c r="I1291" s="261"/>
      <c r="J1291" s="257"/>
      <c r="K1291" s="257"/>
      <c r="L1291" s="262"/>
      <c r="M1291" s="263"/>
      <c r="N1291" s="264"/>
      <c r="O1291" s="264"/>
      <c r="P1291" s="264"/>
      <c r="Q1291" s="264"/>
      <c r="R1291" s="264"/>
      <c r="S1291" s="264"/>
      <c r="T1291" s="265"/>
      <c r="AT1291" s="266" t="s">
        <v>162</v>
      </c>
      <c r="AU1291" s="266" t="s">
        <v>85</v>
      </c>
      <c r="AV1291" s="13" t="s">
        <v>160</v>
      </c>
      <c r="AW1291" s="13" t="s">
        <v>36</v>
      </c>
      <c r="AX1291" s="13" t="s">
        <v>38</v>
      </c>
      <c r="AY1291" s="266" t="s">
        <v>154</v>
      </c>
    </row>
    <row r="1292" s="1" customFormat="1" ht="25.5" customHeight="1">
      <c r="B1292" s="47"/>
      <c r="C1292" s="222" t="s">
        <v>1324</v>
      </c>
      <c r="D1292" s="222" t="s">
        <v>156</v>
      </c>
      <c r="E1292" s="223" t="s">
        <v>1325</v>
      </c>
      <c r="F1292" s="224" t="s">
        <v>1326</v>
      </c>
      <c r="G1292" s="225" t="s">
        <v>1294</v>
      </c>
      <c r="H1292" s="226">
        <v>1</v>
      </c>
      <c r="I1292" s="227"/>
      <c r="J1292" s="228">
        <f>ROUND(I1292*H1292,2)</f>
        <v>0</v>
      </c>
      <c r="K1292" s="224" t="s">
        <v>21</v>
      </c>
      <c r="L1292" s="73"/>
      <c r="M1292" s="229" t="s">
        <v>21</v>
      </c>
      <c r="N1292" s="230" t="s">
        <v>47</v>
      </c>
      <c r="O1292" s="48"/>
      <c r="P1292" s="231">
        <f>O1292*H1292</f>
        <v>0</v>
      </c>
      <c r="Q1292" s="231">
        <v>0.00051999999999999995</v>
      </c>
      <c r="R1292" s="231">
        <f>Q1292*H1292</f>
        <v>0.00051999999999999995</v>
      </c>
      <c r="S1292" s="231">
        <v>0</v>
      </c>
      <c r="T1292" s="232">
        <f>S1292*H1292</f>
        <v>0</v>
      </c>
      <c r="AR1292" s="24" t="s">
        <v>243</v>
      </c>
      <c r="AT1292" s="24" t="s">
        <v>156</v>
      </c>
      <c r="AU1292" s="24" t="s">
        <v>85</v>
      </c>
      <c r="AY1292" s="24" t="s">
        <v>154</v>
      </c>
      <c r="BE1292" s="233">
        <f>IF(N1292="základní",J1292,0)</f>
        <v>0</v>
      </c>
      <c r="BF1292" s="233">
        <f>IF(N1292="snížená",J1292,0)</f>
        <v>0</v>
      </c>
      <c r="BG1292" s="233">
        <f>IF(N1292="zákl. přenesená",J1292,0)</f>
        <v>0</v>
      </c>
      <c r="BH1292" s="233">
        <f>IF(N1292="sníž. přenesená",J1292,0)</f>
        <v>0</v>
      </c>
      <c r="BI1292" s="233">
        <f>IF(N1292="nulová",J1292,0)</f>
        <v>0</v>
      </c>
      <c r="BJ1292" s="24" t="s">
        <v>38</v>
      </c>
      <c r="BK1292" s="233">
        <f>ROUND(I1292*H1292,2)</f>
        <v>0</v>
      </c>
      <c r="BL1292" s="24" t="s">
        <v>243</v>
      </c>
      <c r="BM1292" s="24" t="s">
        <v>1327</v>
      </c>
    </row>
    <row r="1293" s="11" customFormat="1">
      <c r="B1293" s="234"/>
      <c r="C1293" s="235"/>
      <c r="D1293" s="236" t="s">
        <v>162</v>
      </c>
      <c r="E1293" s="237" t="s">
        <v>21</v>
      </c>
      <c r="F1293" s="238" t="s">
        <v>303</v>
      </c>
      <c r="G1293" s="235"/>
      <c r="H1293" s="237" t="s">
        <v>21</v>
      </c>
      <c r="I1293" s="239"/>
      <c r="J1293" s="235"/>
      <c r="K1293" s="235"/>
      <c r="L1293" s="240"/>
      <c r="M1293" s="241"/>
      <c r="N1293" s="242"/>
      <c r="O1293" s="242"/>
      <c r="P1293" s="242"/>
      <c r="Q1293" s="242"/>
      <c r="R1293" s="242"/>
      <c r="S1293" s="242"/>
      <c r="T1293" s="243"/>
      <c r="AT1293" s="244" t="s">
        <v>162</v>
      </c>
      <c r="AU1293" s="244" t="s">
        <v>85</v>
      </c>
      <c r="AV1293" s="11" t="s">
        <v>38</v>
      </c>
      <c r="AW1293" s="11" t="s">
        <v>36</v>
      </c>
      <c r="AX1293" s="11" t="s">
        <v>76</v>
      </c>
      <c r="AY1293" s="244" t="s">
        <v>154</v>
      </c>
    </row>
    <row r="1294" s="11" customFormat="1">
      <c r="B1294" s="234"/>
      <c r="C1294" s="235"/>
      <c r="D1294" s="236" t="s">
        <v>162</v>
      </c>
      <c r="E1294" s="237" t="s">
        <v>21</v>
      </c>
      <c r="F1294" s="238" t="s">
        <v>304</v>
      </c>
      <c r="G1294" s="235"/>
      <c r="H1294" s="237" t="s">
        <v>21</v>
      </c>
      <c r="I1294" s="239"/>
      <c r="J1294" s="235"/>
      <c r="K1294" s="235"/>
      <c r="L1294" s="240"/>
      <c r="M1294" s="241"/>
      <c r="N1294" s="242"/>
      <c r="O1294" s="242"/>
      <c r="P1294" s="242"/>
      <c r="Q1294" s="242"/>
      <c r="R1294" s="242"/>
      <c r="S1294" s="242"/>
      <c r="T1294" s="243"/>
      <c r="AT1294" s="244" t="s">
        <v>162</v>
      </c>
      <c r="AU1294" s="244" t="s">
        <v>85</v>
      </c>
      <c r="AV1294" s="11" t="s">
        <v>38</v>
      </c>
      <c r="AW1294" s="11" t="s">
        <v>36</v>
      </c>
      <c r="AX1294" s="11" t="s">
        <v>76</v>
      </c>
      <c r="AY1294" s="244" t="s">
        <v>154</v>
      </c>
    </row>
    <row r="1295" s="12" customFormat="1">
      <c r="B1295" s="245"/>
      <c r="C1295" s="246"/>
      <c r="D1295" s="236" t="s">
        <v>162</v>
      </c>
      <c r="E1295" s="247" t="s">
        <v>21</v>
      </c>
      <c r="F1295" s="248" t="s">
        <v>659</v>
      </c>
      <c r="G1295" s="246"/>
      <c r="H1295" s="249">
        <v>1</v>
      </c>
      <c r="I1295" s="250"/>
      <c r="J1295" s="246"/>
      <c r="K1295" s="246"/>
      <c r="L1295" s="251"/>
      <c r="M1295" s="252"/>
      <c r="N1295" s="253"/>
      <c r="O1295" s="253"/>
      <c r="P1295" s="253"/>
      <c r="Q1295" s="253"/>
      <c r="R1295" s="253"/>
      <c r="S1295" s="253"/>
      <c r="T1295" s="254"/>
      <c r="AT1295" s="255" t="s">
        <v>162</v>
      </c>
      <c r="AU1295" s="255" t="s">
        <v>85</v>
      </c>
      <c r="AV1295" s="12" t="s">
        <v>85</v>
      </c>
      <c r="AW1295" s="12" t="s">
        <v>36</v>
      </c>
      <c r="AX1295" s="12" t="s">
        <v>76</v>
      </c>
      <c r="AY1295" s="255" t="s">
        <v>154</v>
      </c>
    </row>
    <row r="1296" s="14" customFormat="1">
      <c r="B1296" s="267"/>
      <c r="C1296" s="268"/>
      <c r="D1296" s="236" t="s">
        <v>162</v>
      </c>
      <c r="E1296" s="269" t="s">
        <v>21</v>
      </c>
      <c r="F1296" s="270" t="s">
        <v>306</v>
      </c>
      <c r="G1296" s="268"/>
      <c r="H1296" s="271">
        <v>1</v>
      </c>
      <c r="I1296" s="272"/>
      <c r="J1296" s="268"/>
      <c r="K1296" s="268"/>
      <c r="L1296" s="273"/>
      <c r="M1296" s="274"/>
      <c r="N1296" s="275"/>
      <c r="O1296" s="275"/>
      <c r="P1296" s="275"/>
      <c r="Q1296" s="275"/>
      <c r="R1296" s="275"/>
      <c r="S1296" s="275"/>
      <c r="T1296" s="276"/>
      <c r="AT1296" s="277" t="s">
        <v>162</v>
      </c>
      <c r="AU1296" s="277" t="s">
        <v>85</v>
      </c>
      <c r="AV1296" s="14" t="s">
        <v>170</v>
      </c>
      <c r="AW1296" s="14" t="s">
        <v>36</v>
      </c>
      <c r="AX1296" s="14" t="s">
        <v>76</v>
      </c>
      <c r="AY1296" s="277" t="s">
        <v>154</v>
      </c>
    </row>
    <row r="1297" s="13" customFormat="1">
      <c r="B1297" s="256"/>
      <c r="C1297" s="257"/>
      <c r="D1297" s="236" t="s">
        <v>162</v>
      </c>
      <c r="E1297" s="258" t="s">
        <v>21</v>
      </c>
      <c r="F1297" s="259" t="s">
        <v>166</v>
      </c>
      <c r="G1297" s="257"/>
      <c r="H1297" s="260">
        <v>1</v>
      </c>
      <c r="I1297" s="261"/>
      <c r="J1297" s="257"/>
      <c r="K1297" s="257"/>
      <c r="L1297" s="262"/>
      <c r="M1297" s="263"/>
      <c r="N1297" s="264"/>
      <c r="O1297" s="264"/>
      <c r="P1297" s="264"/>
      <c r="Q1297" s="264"/>
      <c r="R1297" s="264"/>
      <c r="S1297" s="264"/>
      <c r="T1297" s="265"/>
      <c r="AT1297" s="266" t="s">
        <v>162</v>
      </c>
      <c r="AU1297" s="266" t="s">
        <v>85</v>
      </c>
      <c r="AV1297" s="13" t="s">
        <v>160</v>
      </c>
      <c r="AW1297" s="13" t="s">
        <v>36</v>
      </c>
      <c r="AX1297" s="13" t="s">
        <v>38</v>
      </c>
      <c r="AY1297" s="266" t="s">
        <v>154</v>
      </c>
    </row>
    <row r="1298" s="1" customFormat="1" ht="16.5" customHeight="1">
      <c r="B1298" s="47"/>
      <c r="C1298" s="222" t="s">
        <v>1328</v>
      </c>
      <c r="D1298" s="222" t="s">
        <v>156</v>
      </c>
      <c r="E1298" s="223" t="s">
        <v>1329</v>
      </c>
      <c r="F1298" s="224" t="s">
        <v>1330</v>
      </c>
      <c r="G1298" s="225" t="s">
        <v>1294</v>
      </c>
      <c r="H1298" s="226">
        <v>1</v>
      </c>
      <c r="I1298" s="227"/>
      <c r="J1298" s="228">
        <f>ROUND(I1298*H1298,2)</f>
        <v>0</v>
      </c>
      <c r="K1298" s="224" t="s">
        <v>21</v>
      </c>
      <c r="L1298" s="73"/>
      <c r="M1298" s="229" t="s">
        <v>21</v>
      </c>
      <c r="N1298" s="230" t="s">
        <v>47</v>
      </c>
      <c r="O1298" s="48"/>
      <c r="P1298" s="231">
        <f>O1298*H1298</f>
        <v>0</v>
      </c>
      <c r="Q1298" s="231">
        <v>0.0051999999999999998</v>
      </c>
      <c r="R1298" s="231">
        <f>Q1298*H1298</f>
        <v>0.0051999999999999998</v>
      </c>
      <c r="S1298" s="231">
        <v>0</v>
      </c>
      <c r="T1298" s="232">
        <f>S1298*H1298</f>
        <v>0</v>
      </c>
      <c r="AR1298" s="24" t="s">
        <v>243</v>
      </c>
      <c r="AT1298" s="24" t="s">
        <v>156</v>
      </c>
      <c r="AU1298" s="24" t="s">
        <v>85</v>
      </c>
      <c r="AY1298" s="24" t="s">
        <v>154</v>
      </c>
      <c r="BE1298" s="233">
        <f>IF(N1298="základní",J1298,0)</f>
        <v>0</v>
      </c>
      <c r="BF1298" s="233">
        <f>IF(N1298="snížená",J1298,0)</f>
        <v>0</v>
      </c>
      <c r="BG1298" s="233">
        <f>IF(N1298="zákl. přenesená",J1298,0)</f>
        <v>0</v>
      </c>
      <c r="BH1298" s="233">
        <f>IF(N1298="sníž. přenesená",J1298,0)</f>
        <v>0</v>
      </c>
      <c r="BI1298" s="233">
        <f>IF(N1298="nulová",J1298,0)</f>
        <v>0</v>
      </c>
      <c r="BJ1298" s="24" t="s">
        <v>38</v>
      </c>
      <c r="BK1298" s="233">
        <f>ROUND(I1298*H1298,2)</f>
        <v>0</v>
      </c>
      <c r="BL1298" s="24" t="s">
        <v>243</v>
      </c>
      <c r="BM1298" s="24" t="s">
        <v>1331</v>
      </c>
    </row>
    <row r="1299" s="11" customFormat="1">
      <c r="B1299" s="234"/>
      <c r="C1299" s="235"/>
      <c r="D1299" s="236" t="s">
        <v>162</v>
      </c>
      <c r="E1299" s="237" t="s">
        <v>21</v>
      </c>
      <c r="F1299" s="238" t="s">
        <v>303</v>
      </c>
      <c r="G1299" s="235"/>
      <c r="H1299" s="237" t="s">
        <v>21</v>
      </c>
      <c r="I1299" s="239"/>
      <c r="J1299" s="235"/>
      <c r="K1299" s="235"/>
      <c r="L1299" s="240"/>
      <c r="M1299" s="241"/>
      <c r="N1299" s="242"/>
      <c r="O1299" s="242"/>
      <c r="P1299" s="242"/>
      <c r="Q1299" s="242"/>
      <c r="R1299" s="242"/>
      <c r="S1299" s="242"/>
      <c r="T1299" s="243"/>
      <c r="AT1299" s="244" t="s">
        <v>162</v>
      </c>
      <c r="AU1299" s="244" t="s">
        <v>85</v>
      </c>
      <c r="AV1299" s="11" t="s">
        <v>38</v>
      </c>
      <c r="AW1299" s="11" t="s">
        <v>36</v>
      </c>
      <c r="AX1299" s="11" t="s">
        <v>76</v>
      </c>
      <c r="AY1299" s="244" t="s">
        <v>154</v>
      </c>
    </row>
    <row r="1300" s="11" customFormat="1">
      <c r="B1300" s="234"/>
      <c r="C1300" s="235"/>
      <c r="D1300" s="236" t="s">
        <v>162</v>
      </c>
      <c r="E1300" s="237" t="s">
        <v>21</v>
      </c>
      <c r="F1300" s="238" t="s">
        <v>304</v>
      </c>
      <c r="G1300" s="235"/>
      <c r="H1300" s="237" t="s">
        <v>21</v>
      </c>
      <c r="I1300" s="239"/>
      <c r="J1300" s="235"/>
      <c r="K1300" s="235"/>
      <c r="L1300" s="240"/>
      <c r="M1300" s="241"/>
      <c r="N1300" s="242"/>
      <c r="O1300" s="242"/>
      <c r="P1300" s="242"/>
      <c r="Q1300" s="242"/>
      <c r="R1300" s="242"/>
      <c r="S1300" s="242"/>
      <c r="T1300" s="243"/>
      <c r="AT1300" s="244" t="s">
        <v>162</v>
      </c>
      <c r="AU1300" s="244" t="s">
        <v>85</v>
      </c>
      <c r="AV1300" s="11" t="s">
        <v>38</v>
      </c>
      <c r="AW1300" s="11" t="s">
        <v>36</v>
      </c>
      <c r="AX1300" s="11" t="s">
        <v>76</v>
      </c>
      <c r="AY1300" s="244" t="s">
        <v>154</v>
      </c>
    </row>
    <row r="1301" s="12" customFormat="1">
      <c r="B1301" s="245"/>
      <c r="C1301" s="246"/>
      <c r="D1301" s="236" t="s">
        <v>162</v>
      </c>
      <c r="E1301" s="247" t="s">
        <v>21</v>
      </c>
      <c r="F1301" s="248" t="s">
        <v>659</v>
      </c>
      <c r="G1301" s="246"/>
      <c r="H1301" s="249">
        <v>1</v>
      </c>
      <c r="I1301" s="250"/>
      <c r="J1301" s="246"/>
      <c r="K1301" s="246"/>
      <c r="L1301" s="251"/>
      <c r="M1301" s="252"/>
      <c r="N1301" s="253"/>
      <c r="O1301" s="253"/>
      <c r="P1301" s="253"/>
      <c r="Q1301" s="253"/>
      <c r="R1301" s="253"/>
      <c r="S1301" s="253"/>
      <c r="T1301" s="254"/>
      <c r="AT1301" s="255" t="s">
        <v>162</v>
      </c>
      <c r="AU1301" s="255" t="s">
        <v>85</v>
      </c>
      <c r="AV1301" s="12" t="s">
        <v>85</v>
      </c>
      <c r="AW1301" s="12" t="s">
        <v>36</v>
      </c>
      <c r="AX1301" s="12" t="s">
        <v>76</v>
      </c>
      <c r="AY1301" s="255" t="s">
        <v>154</v>
      </c>
    </row>
    <row r="1302" s="14" customFormat="1">
      <c r="B1302" s="267"/>
      <c r="C1302" s="268"/>
      <c r="D1302" s="236" t="s">
        <v>162</v>
      </c>
      <c r="E1302" s="269" t="s">
        <v>21</v>
      </c>
      <c r="F1302" s="270" t="s">
        <v>306</v>
      </c>
      <c r="G1302" s="268"/>
      <c r="H1302" s="271">
        <v>1</v>
      </c>
      <c r="I1302" s="272"/>
      <c r="J1302" s="268"/>
      <c r="K1302" s="268"/>
      <c r="L1302" s="273"/>
      <c r="M1302" s="274"/>
      <c r="N1302" s="275"/>
      <c r="O1302" s="275"/>
      <c r="P1302" s="275"/>
      <c r="Q1302" s="275"/>
      <c r="R1302" s="275"/>
      <c r="S1302" s="275"/>
      <c r="T1302" s="276"/>
      <c r="AT1302" s="277" t="s">
        <v>162</v>
      </c>
      <c r="AU1302" s="277" t="s">
        <v>85</v>
      </c>
      <c r="AV1302" s="14" t="s">
        <v>170</v>
      </c>
      <c r="AW1302" s="14" t="s">
        <v>36</v>
      </c>
      <c r="AX1302" s="14" t="s">
        <v>76</v>
      </c>
      <c r="AY1302" s="277" t="s">
        <v>154</v>
      </c>
    </row>
    <row r="1303" s="13" customFormat="1">
      <c r="B1303" s="256"/>
      <c r="C1303" s="257"/>
      <c r="D1303" s="236" t="s">
        <v>162</v>
      </c>
      <c r="E1303" s="258" t="s">
        <v>21</v>
      </c>
      <c r="F1303" s="259" t="s">
        <v>166</v>
      </c>
      <c r="G1303" s="257"/>
      <c r="H1303" s="260">
        <v>1</v>
      </c>
      <c r="I1303" s="261"/>
      <c r="J1303" s="257"/>
      <c r="K1303" s="257"/>
      <c r="L1303" s="262"/>
      <c r="M1303" s="263"/>
      <c r="N1303" s="264"/>
      <c r="O1303" s="264"/>
      <c r="P1303" s="264"/>
      <c r="Q1303" s="264"/>
      <c r="R1303" s="264"/>
      <c r="S1303" s="264"/>
      <c r="T1303" s="265"/>
      <c r="AT1303" s="266" t="s">
        <v>162</v>
      </c>
      <c r="AU1303" s="266" t="s">
        <v>85</v>
      </c>
      <c r="AV1303" s="13" t="s">
        <v>160</v>
      </c>
      <c r="AW1303" s="13" t="s">
        <v>36</v>
      </c>
      <c r="AX1303" s="13" t="s">
        <v>38</v>
      </c>
      <c r="AY1303" s="266" t="s">
        <v>154</v>
      </c>
    </row>
    <row r="1304" s="1" customFormat="1" ht="16.5" customHeight="1">
      <c r="B1304" s="47"/>
      <c r="C1304" s="222" t="s">
        <v>1332</v>
      </c>
      <c r="D1304" s="222" t="s">
        <v>156</v>
      </c>
      <c r="E1304" s="223" t="s">
        <v>1333</v>
      </c>
      <c r="F1304" s="224" t="s">
        <v>1334</v>
      </c>
      <c r="G1304" s="225" t="s">
        <v>1294</v>
      </c>
      <c r="H1304" s="226">
        <v>1</v>
      </c>
      <c r="I1304" s="227"/>
      <c r="J1304" s="228">
        <f>ROUND(I1304*H1304,2)</f>
        <v>0</v>
      </c>
      <c r="K1304" s="224" t="s">
        <v>21</v>
      </c>
      <c r="L1304" s="73"/>
      <c r="M1304" s="229" t="s">
        <v>21</v>
      </c>
      <c r="N1304" s="230" t="s">
        <v>47</v>
      </c>
      <c r="O1304" s="48"/>
      <c r="P1304" s="231">
        <f>O1304*H1304</f>
        <v>0</v>
      </c>
      <c r="Q1304" s="231">
        <v>0.00069999999999999999</v>
      </c>
      <c r="R1304" s="231">
        <f>Q1304*H1304</f>
        <v>0.00069999999999999999</v>
      </c>
      <c r="S1304" s="231">
        <v>0</v>
      </c>
      <c r="T1304" s="232">
        <f>S1304*H1304</f>
        <v>0</v>
      </c>
      <c r="AR1304" s="24" t="s">
        <v>243</v>
      </c>
      <c r="AT1304" s="24" t="s">
        <v>156</v>
      </c>
      <c r="AU1304" s="24" t="s">
        <v>85</v>
      </c>
      <c r="AY1304" s="24" t="s">
        <v>154</v>
      </c>
      <c r="BE1304" s="233">
        <f>IF(N1304="základní",J1304,0)</f>
        <v>0</v>
      </c>
      <c r="BF1304" s="233">
        <f>IF(N1304="snížená",J1304,0)</f>
        <v>0</v>
      </c>
      <c r="BG1304" s="233">
        <f>IF(N1304="zákl. přenesená",J1304,0)</f>
        <v>0</v>
      </c>
      <c r="BH1304" s="233">
        <f>IF(N1304="sníž. přenesená",J1304,0)</f>
        <v>0</v>
      </c>
      <c r="BI1304" s="233">
        <f>IF(N1304="nulová",J1304,0)</f>
        <v>0</v>
      </c>
      <c r="BJ1304" s="24" t="s">
        <v>38</v>
      </c>
      <c r="BK1304" s="233">
        <f>ROUND(I1304*H1304,2)</f>
        <v>0</v>
      </c>
      <c r="BL1304" s="24" t="s">
        <v>243</v>
      </c>
      <c r="BM1304" s="24" t="s">
        <v>1335</v>
      </c>
    </row>
    <row r="1305" s="11" customFormat="1">
      <c r="B1305" s="234"/>
      <c r="C1305" s="235"/>
      <c r="D1305" s="236" t="s">
        <v>162</v>
      </c>
      <c r="E1305" s="237" t="s">
        <v>21</v>
      </c>
      <c r="F1305" s="238" t="s">
        <v>303</v>
      </c>
      <c r="G1305" s="235"/>
      <c r="H1305" s="237" t="s">
        <v>21</v>
      </c>
      <c r="I1305" s="239"/>
      <c r="J1305" s="235"/>
      <c r="K1305" s="235"/>
      <c r="L1305" s="240"/>
      <c r="M1305" s="241"/>
      <c r="N1305" s="242"/>
      <c r="O1305" s="242"/>
      <c r="P1305" s="242"/>
      <c r="Q1305" s="242"/>
      <c r="R1305" s="242"/>
      <c r="S1305" s="242"/>
      <c r="T1305" s="243"/>
      <c r="AT1305" s="244" t="s">
        <v>162</v>
      </c>
      <c r="AU1305" s="244" t="s">
        <v>85</v>
      </c>
      <c r="AV1305" s="11" t="s">
        <v>38</v>
      </c>
      <c r="AW1305" s="11" t="s">
        <v>36</v>
      </c>
      <c r="AX1305" s="11" t="s">
        <v>76</v>
      </c>
      <c r="AY1305" s="244" t="s">
        <v>154</v>
      </c>
    </row>
    <row r="1306" s="11" customFormat="1">
      <c r="B1306" s="234"/>
      <c r="C1306" s="235"/>
      <c r="D1306" s="236" t="s">
        <v>162</v>
      </c>
      <c r="E1306" s="237" t="s">
        <v>21</v>
      </c>
      <c r="F1306" s="238" t="s">
        <v>304</v>
      </c>
      <c r="G1306" s="235"/>
      <c r="H1306" s="237" t="s">
        <v>21</v>
      </c>
      <c r="I1306" s="239"/>
      <c r="J1306" s="235"/>
      <c r="K1306" s="235"/>
      <c r="L1306" s="240"/>
      <c r="M1306" s="241"/>
      <c r="N1306" s="242"/>
      <c r="O1306" s="242"/>
      <c r="P1306" s="242"/>
      <c r="Q1306" s="242"/>
      <c r="R1306" s="242"/>
      <c r="S1306" s="242"/>
      <c r="T1306" s="243"/>
      <c r="AT1306" s="244" t="s">
        <v>162</v>
      </c>
      <c r="AU1306" s="244" t="s">
        <v>85</v>
      </c>
      <c r="AV1306" s="11" t="s">
        <v>38</v>
      </c>
      <c r="AW1306" s="11" t="s">
        <v>36</v>
      </c>
      <c r="AX1306" s="11" t="s">
        <v>76</v>
      </c>
      <c r="AY1306" s="244" t="s">
        <v>154</v>
      </c>
    </row>
    <row r="1307" s="12" customFormat="1">
      <c r="B1307" s="245"/>
      <c r="C1307" s="246"/>
      <c r="D1307" s="236" t="s">
        <v>162</v>
      </c>
      <c r="E1307" s="247" t="s">
        <v>21</v>
      </c>
      <c r="F1307" s="248" t="s">
        <v>659</v>
      </c>
      <c r="G1307" s="246"/>
      <c r="H1307" s="249">
        <v>1</v>
      </c>
      <c r="I1307" s="250"/>
      <c r="J1307" s="246"/>
      <c r="K1307" s="246"/>
      <c r="L1307" s="251"/>
      <c r="M1307" s="252"/>
      <c r="N1307" s="253"/>
      <c r="O1307" s="253"/>
      <c r="P1307" s="253"/>
      <c r="Q1307" s="253"/>
      <c r="R1307" s="253"/>
      <c r="S1307" s="253"/>
      <c r="T1307" s="254"/>
      <c r="AT1307" s="255" t="s">
        <v>162</v>
      </c>
      <c r="AU1307" s="255" t="s">
        <v>85</v>
      </c>
      <c r="AV1307" s="12" t="s">
        <v>85</v>
      </c>
      <c r="AW1307" s="12" t="s">
        <v>36</v>
      </c>
      <c r="AX1307" s="12" t="s">
        <v>76</v>
      </c>
      <c r="AY1307" s="255" t="s">
        <v>154</v>
      </c>
    </row>
    <row r="1308" s="14" customFormat="1">
      <c r="B1308" s="267"/>
      <c r="C1308" s="268"/>
      <c r="D1308" s="236" t="s">
        <v>162</v>
      </c>
      <c r="E1308" s="269" t="s">
        <v>21</v>
      </c>
      <c r="F1308" s="270" t="s">
        <v>306</v>
      </c>
      <c r="G1308" s="268"/>
      <c r="H1308" s="271">
        <v>1</v>
      </c>
      <c r="I1308" s="272"/>
      <c r="J1308" s="268"/>
      <c r="K1308" s="268"/>
      <c r="L1308" s="273"/>
      <c r="M1308" s="274"/>
      <c r="N1308" s="275"/>
      <c r="O1308" s="275"/>
      <c r="P1308" s="275"/>
      <c r="Q1308" s="275"/>
      <c r="R1308" s="275"/>
      <c r="S1308" s="275"/>
      <c r="T1308" s="276"/>
      <c r="AT1308" s="277" t="s">
        <v>162</v>
      </c>
      <c r="AU1308" s="277" t="s">
        <v>85</v>
      </c>
      <c r="AV1308" s="14" t="s">
        <v>170</v>
      </c>
      <c r="AW1308" s="14" t="s">
        <v>36</v>
      </c>
      <c r="AX1308" s="14" t="s">
        <v>76</v>
      </c>
      <c r="AY1308" s="277" t="s">
        <v>154</v>
      </c>
    </row>
    <row r="1309" s="13" customFormat="1">
      <c r="B1309" s="256"/>
      <c r="C1309" s="257"/>
      <c r="D1309" s="236" t="s">
        <v>162</v>
      </c>
      <c r="E1309" s="258" t="s">
        <v>21</v>
      </c>
      <c r="F1309" s="259" t="s">
        <v>166</v>
      </c>
      <c r="G1309" s="257"/>
      <c r="H1309" s="260">
        <v>1</v>
      </c>
      <c r="I1309" s="261"/>
      <c r="J1309" s="257"/>
      <c r="K1309" s="257"/>
      <c r="L1309" s="262"/>
      <c r="M1309" s="263"/>
      <c r="N1309" s="264"/>
      <c r="O1309" s="264"/>
      <c r="P1309" s="264"/>
      <c r="Q1309" s="264"/>
      <c r="R1309" s="264"/>
      <c r="S1309" s="264"/>
      <c r="T1309" s="265"/>
      <c r="AT1309" s="266" t="s">
        <v>162</v>
      </c>
      <c r="AU1309" s="266" t="s">
        <v>85</v>
      </c>
      <c r="AV1309" s="13" t="s">
        <v>160</v>
      </c>
      <c r="AW1309" s="13" t="s">
        <v>36</v>
      </c>
      <c r="AX1309" s="13" t="s">
        <v>38</v>
      </c>
      <c r="AY1309" s="266" t="s">
        <v>154</v>
      </c>
    </row>
    <row r="1310" s="1" customFormat="1" ht="25.5" customHeight="1">
      <c r="B1310" s="47"/>
      <c r="C1310" s="222" t="s">
        <v>1336</v>
      </c>
      <c r="D1310" s="222" t="s">
        <v>156</v>
      </c>
      <c r="E1310" s="223" t="s">
        <v>1337</v>
      </c>
      <c r="F1310" s="224" t="s">
        <v>1338</v>
      </c>
      <c r="G1310" s="225" t="s">
        <v>1294</v>
      </c>
      <c r="H1310" s="226">
        <v>1</v>
      </c>
      <c r="I1310" s="227"/>
      <c r="J1310" s="228">
        <f>ROUND(I1310*H1310,2)</f>
        <v>0</v>
      </c>
      <c r="K1310" s="224" t="s">
        <v>21</v>
      </c>
      <c r="L1310" s="73"/>
      <c r="M1310" s="229" t="s">
        <v>21</v>
      </c>
      <c r="N1310" s="230" t="s">
        <v>47</v>
      </c>
      <c r="O1310" s="48"/>
      <c r="P1310" s="231">
        <f>O1310*H1310</f>
        <v>0</v>
      </c>
      <c r="Q1310" s="231">
        <v>0.0085000000000000006</v>
      </c>
      <c r="R1310" s="231">
        <f>Q1310*H1310</f>
        <v>0.0085000000000000006</v>
      </c>
      <c r="S1310" s="231">
        <v>0</v>
      </c>
      <c r="T1310" s="232">
        <f>S1310*H1310</f>
        <v>0</v>
      </c>
      <c r="AR1310" s="24" t="s">
        <v>243</v>
      </c>
      <c r="AT1310" s="24" t="s">
        <v>156</v>
      </c>
      <c r="AU1310" s="24" t="s">
        <v>85</v>
      </c>
      <c r="AY1310" s="24" t="s">
        <v>154</v>
      </c>
      <c r="BE1310" s="233">
        <f>IF(N1310="základní",J1310,0)</f>
        <v>0</v>
      </c>
      <c r="BF1310" s="233">
        <f>IF(N1310="snížená",J1310,0)</f>
        <v>0</v>
      </c>
      <c r="BG1310" s="233">
        <f>IF(N1310="zákl. přenesená",J1310,0)</f>
        <v>0</v>
      </c>
      <c r="BH1310" s="233">
        <f>IF(N1310="sníž. přenesená",J1310,0)</f>
        <v>0</v>
      </c>
      <c r="BI1310" s="233">
        <f>IF(N1310="nulová",J1310,0)</f>
        <v>0</v>
      </c>
      <c r="BJ1310" s="24" t="s">
        <v>38</v>
      </c>
      <c r="BK1310" s="233">
        <f>ROUND(I1310*H1310,2)</f>
        <v>0</v>
      </c>
      <c r="BL1310" s="24" t="s">
        <v>243</v>
      </c>
      <c r="BM1310" s="24" t="s">
        <v>1339</v>
      </c>
    </row>
    <row r="1311" s="11" customFormat="1">
      <c r="B1311" s="234"/>
      <c r="C1311" s="235"/>
      <c r="D1311" s="236" t="s">
        <v>162</v>
      </c>
      <c r="E1311" s="237" t="s">
        <v>21</v>
      </c>
      <c r="F1311" s="238" t="s">
        <v>303</v>
      </c>
      <c r="G1311" s="235"/>
      <c r="H1311" s="237" t="s">
        <v>21</v>
      </c>
      <c r="I1311" s="239"/>
      <c r="J1311" s="235"/>
      <c r="K1311" s="235"/>
      <c r="L1311" s="240"/>
      <c r="M1311" s="241"/>
      <c r="N1311" s="242"/>
      <c r="O1311" s="242"/>
      <c r="P1311" s="242"/>
      <c r="Q1311" s="242"/>
      <c r="R1311" s="242"/>
      <c r="S1311" s="242"/>
      <c r="T1311" s="243"/>
      <c r="AT1311" s="244" t="s">
        <v>162</v>
      </c>
      <c r="AU1311" s="244" t="s">
        <v>85</v>
      </c>
      <c r="AV1311" s="11" t="s">
        <v>38</v>
      </c>
      <c r="AW1311" s="11" t="s">
        <v>36</v>
      </c>
      <c r="AX1311" s="11" t="s">
        <v>76</v>
      </c>
      <c r="AY1311" s="244" t="s">
        <v>154</v>
      </c>
    </row>
    <row r="1312" s="11" customFormat="1">
      <c r="B1312" s="234"/>
      <c r="C1312" s="235"/>
      <c r="D1312" s="236" t="s">
        <v>162</v>
      </c>
      <c r="E1312" s="237" t="s">
        <v>21</v>
      </c>
      <c r="F1312" s="238" t="s">
        <v>304</v>
      </c>
      <c r="G1312" s="235"/>
      <c r="H1312" s="237" t="s">
        <v>21</v>
      </c>
      <c r="I1312" s="239"/>
      <c r="J1312" s="235"/>
      <c r="K1312" s="235"/>
      <c r="L1312" s="240"/>
      <c r="M1312" s="241"/>
      <c r="N1312" s="242"/>
      <c r="O1312" s="242"/>
      <c r="P1312" s="242"/>
      <c r="Q1312" s="242"/>
      <c r="R1312" s="242"/>
      <c r="S1312" s="242"/>
      <c r="T1312" s="243"/>
      <c r="AT1312" s="244" t="s">
        <v>162</v>
      </c>
      <c r="AU1312" s="244" t="s">
        <v>85</v>
      </c>
      <c r="AV1312" s="11" t="s">
        <v>38</v>
      </c>
      <c r="AW1312" s="11" t="s">
        <v>36</v>
      </c>
      <c r="AX1312" s="11" t="s">
        <v>76</v>
      </c>
      <c r="AY1312" s="244" t="s">
        <v>154</v>
      </c>
    </row>
    <row r="1313" s="12" customFormat="1">
      <c r="B1313" s="245"/>
      <c r="C1313" s="246"/>
      <c r="D1313" s="236" t="s">
        <v>162</v>
      </c>
      <c r="E1313" s="247" t="s">
        <v>21</v>
      </c>
      <c r="F1313" s="248" t="s">
        <v>659</v>
      </c>
      <c r="G1313" s="246"/>
      <c r="H1313" s="249">
        <v>1</v>
      </c>
      <c r="I1313" s="250"/>
      <c r="J1313" s="246"/>
      <c r="K1313" s="246"/>
      <c r="L1313" s="251"/>
      <c r="M1313" s="252"/>
      <c r="N1313" s="253"/>
      <c r="O1313" s="253"/>
      <c r="P1313" s="253"/>
      <c r="Q1313" s="253"/>
      <c r="R1313" s="253"/>
      <c r="S1313" s="253"/>
      <c r="T1313" s="254"/>
      <c r="AT1313" s="255" t="s">
        <v>162</v>
      </c>
      <c r="AU1313" s="255" t="s">
        <v>85</v>
      </c>
      <c r="AV1313" s="12" t="s">
        <v>85</v>
      </c>
      <c r="AW1313" s="12" t="s">
        <v>36</v>
      </c>
      <c r="AX1313" s="12" t="s">
        <v>76</v>
      </c>
      <c r="AY1313" s="255" t="s">
        <v>154</v>
      </c>
    </row>
    <row r="1314" s="14" customFormat="1">
      <c r="B1314" s="267"/>
      <c r="C1314" s="268"/>
      <c r="D1314" s="236" t="s">
        <v>162</v>
      </c>
      <c r="E1314" s="269" t="s">
        <v>21</v>
      </c>
      <c r="F1314" s="270" t="s">
        <v>306</v>
      </c>
      <c r="G1314" s="268"/>
      <c r="H1314" s="271">
        <v>1</v>
      </c>
      <c r="I1314" s="272"/>
      <c r="J1314" s="268"/>
      <c r="K1314" s="268"/>
      <c r="L1314" s="273"/>
      <c r="M1314" s="274"/>
      <c r="N1314" s="275"/>
      <c r="O1314" s="275"/>
      <c r="P1314" s="275"/>
      <c r="Q1314" s="275"/>
      <c r="R1314" s="275"/>
      <c r="S1314" s="275"/>
      <c r="T1314" s="276"/>
      <c r="AT1314" s="277" t="s">
        <v>162</v>
      </c>
      <c r="AU1314" s="277" t="s">
        <v>85</v>
      </c>
      <c r="AV1314" s="14" t="s">
        <v>170</v>
      </c>
      <c r="AW1314" s="14" t="s">
        <v>36</v>
      </c>
      <c r="AX1314" s="14" t="s">
        <v>76</v>
      </c>
      <c r="AY1314" s="277" t="s">
        <v>154</v>
      </c>
    </row>
    <row r="1315" s="13" customFormat="1">
      <c r="B1315" s="256"/>
      <c r="C1315" s="257"/>
      <c r="D1315" s="236" t="s">
        <v>162</v>
      </c>
      <c r="E1315" s="258" t="s">
        <v>21</v>
      </c>
      <c r="F1315" s="259" t="s">
        <v>166</v>
      </c>
      <c r="G1315" s="257"/>
      <c r="H1315" s="260">
        <v>1</v>
      </c>
      <c r="I1315" s="261"/>
      <c r="J1315" s="257"/>
      <c r="K1315" s="257"/>
      <c r="L1315" s="262"/>
      <c r="M1315" s="263"/>
      <c r="N1315" s="264"/>
      <c r="O1315" s="264"/>
      <c r="P1315" s="264"/>
      <c r="Q1315" s="264"/>
      <c r="R1315" s="264"/>
      <c r="S1315" s="264"/>
      <c r="T1315" s="265"/>
      <c r="AT1315" s="266" t="s">
        <v>162</v>
      </c>
      <c r="AU1315" s="266" t="s">
        <v>85</v>
      </c>
      <c r="AV1315" s="13" t="s">
        <v>160</v>
      </c>
      <c r="AW1315" s="13" t="s">
        <v>36</v>
      </c>
      <c r="AX1315" s="13" t="s">
        <v>38</v>
      </c>
      <c r="AY1315" s="266" t="s">
        <v>154</v>
      </c>
    </row>
    <row r="1316" s="1" customFormat="1" ht="16.5" customHeight="1">
      <c r="B1316" s="47"/>
      <c r="C1316" s="222" t="s">
        <v>1340</v>
      </c>
      <c r="D1316" s="222" t="s">
        <v>156</v>
      </c>
      <c r="E1316" s="223" t="s">
        <v>1341</v>
      </c>
      <c r="F1316" s="224" t="s">
        <v>1342</v>
      </c>
      <c r="G1316" s="225" t="s">
        <v>1294</v>
      </c>
      <c r="H1316" s="226">
        <v>1</v>
      </c>
      <c r="I1316" s="227"/>
      <c r="J1316" s="228">
        <f>ROUND(I1316*H1316,2)</f>
        <v>0</v>
      </c>
      <c r="K1316" s="224" t="s">
        <v>21</v>
      </c>
      <c r="L1316" s="73"/>
      <c r="M1316" s="229" t="s">
        <v>21</v>
      </c>
      <c r="N1316" s="230" t="s">
        <v>47</v>
      </c>
      <c r="O1316" s="48"/>
      <c r="P1316" s="231">
        <f>O1316*H1316</f>
        <v>0</v>
      </c>
      <c r="Q1316" s="231">
        <v>0</v>
      </c>
      <c r="R1316" s="231">
        <f>Q1316*H1316</f>
        <v>0</v>
      </c>
      <c r="S1316" s="231">
        <v>0.014930000000000001</v>
      </c>
      <c r="T1316" s="232">
        <f>S1316*H1316</f>
        <v>0.014930000000000001</v>
      </c>
      <c r="AR1316" s="24" t="s">
        <v>243</v>
      </c>
      <c r="AT1316" s="24" t="s">
        <v>156</v>
      </c>
      <c r="AU1316" s="24" t="s">
        <v>85</v>
      </c>
      <c r="AY1316" s="24" t="s">
        <v>154</v>
      </c>
      <c r="BE1316" s="233">
        <f>IF(N1316="základní",J1316,0)</f>
        <v>0</v>
      </c>
      <c r="BF1316" s="233">
        <f>IF(N1316="snížená",J1316,0)</f>
        <v>0</v>
      </c>
      <c r="BG1316" s="233">
        <f>IF(N1316="zákl. přenesená",J1316,0)</f>
        <v>0</v>
      </c>
      <c r="BH1316" s="233">
        <f>IF(N1316="sníž. přenesená",J1316,0)</f>
        <v>0</v>
      </c>
      <c r="BI1316" s="233">
        <f>IF(N1316="nulová",J1316,0)</f>
        <v>0</v>
      </c>
      <c r="BJ1316" s="24" t="s">
        <v>38</v>
      </c>
      <c r="BK1316" s="233">
        <f>ROUND(I1316*H1316,2)</f>
        <v>0</v>
      </c>
      <c r="BL1316" s="24" t="s">
        <v>243</v>
      </c>
      <c r="BM1316" s="24" t="s">
        <v>1343</v>
      </c>
    </row>
    <row r="1317" s="11" customFormat="1">
      <c r="B1317" s="234"/>
      <c r="C1317" s="235"/>
      <c r="D1317" s="236" t="s">
        <v>162</v>
      </c>
      <c r="E1317" s="237" t="s">
        <v>21</v>
      </c>
      <c r="F1317" s="238" t="s">
        <v>163</v>
      </c>
      <c r="G1317" s="235"/>
      <c r="H1317" s="237" t="s">
        <v>21</v>
      </c>
      <c r="I1317" s="239"/>
      <c r="J1317" s="235"/>
      <c r="K1317" s="235"/>
      <c r="L1317" s="240"/>
      <c r="M1317" s="241"/>
      <c r="N1317" s="242"/>
      <c r="O1317" s="242"/>
      <c r="P1317" s="242"/>
      <c r="Q1317" s="242"/>
      <c r="R1317" s="242"/>
      <c r="S1317" s="242"/>
      <c r="T1317" s="243"/>
      <c r="AT1317" s="244" t="s">
        <v>162</v>
      </c>
      <c r="AU1317" s="244" t="s">
        <v>85</v>
      </c>
      <c r="AV1317" s="11" t="s">
        <v>38</v>
      </c>
      <c r="AW1317" s="11" t="s">
        <v>36</v>
      </c>
      <c r="AX1317" s="11" t="s">
        <v>76</v>
      </c>
      <c r="AY1317" s="244" t="s">
        <v>154</v>
      </c>
    </row>
    <row r="1318" s="11" customFormat="1">
      <c r="B1318" s="234"/>
      <c r="C1318" s="235"/>
      <c r="D1318" s="236" t="s">
        <v>162</v>
      </c>
      <c r="E1318" s="237" t="s">
        <v>21</v>
      </c>
      <c r="F1318" s="238" t="s">
        <v>582</v>
      </c>
      <c r="G1318" s="235"/>
      <c r="H1318" s="237" t="s">
        <v>21</v>
      </c>
      <c r="I1318" s="239"/>
      <c r="J1318" s="235"/>
      <c r="K1318" s="235"/>
      <c r="L1318" s="240"/>
      <c r="M1318" s="241"/>
      <c r="N1318" s="242"/>
      <c r="O1318" s="242"/>
      <c r="P1318" s="242"/>
      <c r="Q1318" s="242"/>
      <c r="R1318" s="242"/>
      <c r="S1318" s="242"/>
      <c r="T1318" s="243"/>
      <c r="AT1318" s="244" t="s">
        <v>162</v>
      </c>
      <c r="AU1318" s="244" t="s">
        <v>85</v>
      </c>
      <c r="AV1318" s="11" t="s">
        <v>38</v>
      </c>
      <c r="AW1318" s="11" t="s">
        <v>36</v>
      </c>
      <c r="AX1318" s="11" t="s">
        <v>76</v>
      </c>
      <c r="AY1318" s="244" t="s">
        <v>154</v>
      </c>
    </row>
    <row r="1319" s="12" customFormat="1">
      <c r="B1319" s="245"/>
      <c r="C1319" s="246"/>
      <c r="D1319" s="236" t="s">
        <v>162</v>
      </c>
      <c r="E1319" s="247" t="s">
        <v>21</v>
      </c>
      <c r="F1319" s="248" t="s">
        <v>659</v>
      </c>
      <c r="G1319" s="246"/>
      <c r="H1319" s="249">
        <v>1</v>
      </c>
      <c r="I1319" s="250"/>
      <c r="J1319" s="246"/>
      <c r="K1319" s="246"/>
      <c r="L1319" s="251"/>
      <c r="M1319" s="252"/>
      <c r="N1319" s="253"/>
      <c r="O1319" s="253"/>
      <c r="P1319" s="253"/>
      <c r="Q1319" s="253"/>
      <c r="R1319" s="253"/>
      <c r="S1319" s="253"/>
      <c r="T1319" s="254"/>
      <c r="AT1319" s="255" t="s">
        <v>162</v>
      </c>
      <c r="AU1319" s="255" t="s">
        <v>85</v>
      </c>
      <c r="AV1319" s="12" t="s">
        <v>85</v>
      </c>
      <c r="AW1319" s="12" t="s">
        <v>36</v>
      </c>
      <c r="AX1319" s="12" t="s">
        <v>76</v>
      </c>
      <c r="AY1319" s="255" t="s">
        <v>154</v>
      </c>
    </row>
    <row r="1320" s="13" customFormat="1">
      <c r="B1320" s="256"/>
      <c r="C1320" s="257"/>
      <c r="D1320" s="236" t="s">
        <v>162</v>
      </c>
      <c r="E1320" s="258" t="s">
        <v>21</v>
      </c>
      <c r="F1320" s="259" t="s">
        <v>166</v>
      </c>
      <c r="G1320" s="257"/>
      <c r="H1320" s="260">
        <v>1</v>
      </c>
      <c r="I1320" s="261"/>
      <c r="J1320" s="257"/>
      <c r="K1320" s="257"/>
      <c r="L1320" s="262"/>
      <c r="M1320" s="263"/>
      <c r="N1320" s="264"/>
      <c r="O1320" s="264"/>
      <c r="P1320" s="264"/>
      <c r="Q1320" s="264"/>
      <c r="R1320" s="264"/>
      <c r="S1320" s="264"/>
      <c r="T1320" s="265"/>
      <c r="AT1320" s="266" t="s">
        <v>162</v>
      </c>
      <c r="AU1320" s="266" t="s">
        <v>85</v>
      </c>
      <c r="AV1320" s="13" t="s">
        <v>160</v>
      </c>
      <c r="AW1320" s="13" t="s">
        <v>36</v>
      </c>
      <c r="AX1320" s="13" t="s">
        <v>38</v>
      </c>
      <c r="AY1320" s="266" t="s">
        <v>154</v>
      </c>
    </row>
    <row r="1321" s="1" customFormat="1" ht="25.5" customHeight="1">
      <c r="B1321" s="47"/>
      <c r="C1321" s="222" t="s">
        <v>1344</v>
      </c>
      <c r="D1321" s="222" t="s">
        <v>156</v>
      </c>
      <c r="E1321" s="223" t="s">
        <v>1345</v>
      </c>
      <c r="F1321" s="224" t="s">
        <v>1346</v>
      </c>
      <c r="G1321" s="225" t="s">
        <v>246</v>
      </c>
      <c r="H1321" s="226">
        <v>0.070999999999999994</v>
      </c>
      <c r="I1321" s="227"/>
      <c r="J1321" s="228">
        <f>ROUND(I1321*H1321,2)</f>
        <v>0</v>
      </c>
      <c r="K1321" s="224" t="s">
        <v>21</v>
      </c>
      <c r="L1321" s="73"/>
      <c r="M1321" s="229" t="s">
        <v>21</v>
      </c>
      <c r="N1321" s="230" t="s">
        <v>47</v>
      </c>
      <c r="O1321" s="48"/>
      <c r="P1321" s="231">
        <f>O1321*H1321</f>
        <v>0</v>
      </c>
      <c r="Q1321" s="231">
        <v>0</v>
      </c>
      <c r="R1321" s="231">
        <f>Q1321*H1321</f>
        <v>0</v>
      </c>
      <c r="S1321" s="231">
        <v>0</v>
      </c>
      <c r="T1321" s="232">
        <f>S1321*H1321</f>
        <v>0</v>
      </c>
      <c r="AR1321" s="24" t="s">
        <v>243</v>
      </c>
      <c r="AT1321" s="24" t="s">
        <v>156</v>
      </c>
      <c r="AU1321" s="24" t="s">
        <v>85</v>
      </c>
      <c r="AY1321" s="24" t="s">
        <v>154</v>
      </c>
      <c r="BE1321" s="233">
        <f>IF(N1321="základní",J1321,0)</f>
        <v>0</v>
      </c>
      <c r="BF1321" s="233">
        <f>IF(N1321="snížená",J1321,0)</f>
        <v>0</v>
      </c>
      <c r="BG1321" s="233">
        <f>IF(N1321="zákl. přenesená",J1321,0)</f>
        <v>0</v>
      </c>
      <c r="BH1321" s="233">
        <f>IF(N1321="sníž. přenesená",J1321,0)</f>
        <v>0</v>
      </c>
      <c r="BI1321" s="233">
        <f>IF(N1321="nulová",J1321,0)</f>
        <v>0</v>
      </c>
      <c r="BJ1321" s="24" t="s">
        <v>38</v>
      </c>
      <c r="BK1321" s="233">
        <f>ROUND(I1321*H1321,2)</f>
        <v>0</v>
      </c>
      <c r="BL1321" s="24" t="s">
        <v>243</v>
      </c>
      <c r="BM1321" s="24" t="s">
        <v>1347</v>
      </c>
    </row>
    <row r="1322" s="1" customFormat="1" ht="16.5" customHeight="1">
      <c r="B1322" s="47"/>
      <c r="C1322" s="222" t="s">
        <v>1348</v>
      </c>
      <c r="D1322" s="222" t="s">
        <v>156</v>
      </c>
      <c r="E1322" s="223" t="s">
        <v>1349</v>
      </c>
      <c r="F1322" s="224" t="s">
        <v>1350</v>
      </c>
      <c r="G1322" s="225" t="s">
        <v>269</v>
      </c>
      <c r="H1322" s="226">
        <v>1</v>
      </c>
      <c r="I1322" s="227"/>
      <c r="J1322" s="228">
        <f>ROUND(I1322*H1322,2)</f>
        <v>0</v>
      </c>
      <c r="K1322" s="224" t="s">
        <v>21</v>
      </c>
      <c r="L1322" s="73"/>
      <c r="M1322" s="229" t="s">
        <v>21</v>
      </c>
      <c r="N1322" s="230" t="s">
        <v>47</v>
      </c>
      <c r="O1322" s="48"/>
      <c r="P1322" s="231">
        <f>O1322*H1322</f>
        <v>0</v>
      </c>
      <c r="Q1322" s="231">
        <v>0</v>
      </c>
      <c r="R1322" s="231">
        <f>Q1322*H1322</f>
        <v>0</v>
      </c>
      <c r="S1322" s="231">
        <v>0.00048999999999999998</v>
      </c>
      <c r="T1322" s="232">
        <f>S1322*H1322</f>
        <v>0.00048999999999999998</v>
      </c>
      <c r="AR1322" s="24" t="s">
        <v>243</v>
      </c>
      <c r="AT1322" s="24" t="s">
        <v>156</v>
      </c>
      <c r="AU1322" s="24" t="s">
        <v>85</v>
      </c>
      <c r="AY1322" s="24" t="s">
        <v>154</v>
      </c>
      <c r="BE1322" s="233">
        <f>IF(N1322="základní",J1322,0)</f>
        <v>0</v>
      </c>
      <c r="BF1322" s="233">
        <f>IF(N1322="snížená",J1322,0)</f>
        <v>0</v>
      </c>
      <c r="BG1322" s="233">
        <f>IF(N1322="zákl. přenesená",J1322,0)</f>
        <v>0</v>
      </c>
      <c r="BH1322" s="233">
        <f>IF(N1322="sníž. přenesená",J1322,0)</f>
        <v>0</v>
      </c>
      <c r="BI1322" s="233">
        <f>IF(N1322="nulová",J1322,0)</f>
        <v>0</v>
      </c>
      <c r="BJ1322" s="24" t="s">
        <v>38</v>
      </c>
      <c r="BK1322" s="233">
        <f>ROUND(I1322*H1322,2)</f>
        <v>0</v>
      </c>
      <c r="BL1322" s="24" t="s">
        <v>243</v>
      </c>
      <c r="BM1322" s="24" t="s">
        <v>1351</v>
      </c>
    </row>
    <row r="1323" s="11" customFormat="1">
      <c r="B1323" s="234"/>
      <c r="C1323" s="235"/>
      <c r="D1323" s="236" t="s">
        <v>162</v>
      </c>
      <c r="E1323" s="237" t="s">
        <v>21</v>
      </c>
      <c r="F1323" s="238" t="s">
        <v>163</v>
      </c>
      <c r="G1323" s="235"/>
      <c r="H1323" s="237" t="s">
        <v>21</v>
      </c>
      <c r="I1323" s="239"/>
      <c r="J1323" s="235"/>
      <c r="K1323" s="235"/>
      <c r="L1323" s="240"/>
      <c r="M1323" s="241"/>
      <c r="N1323" s="242"/>
      <c r="O1323" s="242"/>
      <c r="P1323" s="242"/>
      <c r="Q1323" s="242"/>
      <c r="R1323" s="242"/>
      <c r="S1323" s="242"/>
      <c r="T1323" s="243"/>
      <c r="AT1323" s="244" t="s">
        <v>162</v>
      </c>
      <c r="AU1323" s="244" t="s">
        <v>85</v>
      </c>
      <c r="AV1323" s="11" t="s">
        <v>38</v>
      </c>
      <c r="AW1323" s="11" t="s">
        <v>36</v>
      </c>
      <c r="AX1323" s="11" t="s">
        <v>76</v>
      </c>
      <c r="AY1323" s="244" t="s">
        <v>154</v>
      </c>
    </row>
    <row r="1324" s="11" customFormat="1">
      <c r="B1324" s="234"/>
      <c r="C1324" s="235"/>
      <c r="D1324" s="236" t="s">
        <v>162</v>
      </c>
      <c r="E1324" s="237" t="s">
        <v>21</v>
      </c>
      <c r="F1324" s="238" t="s">
        <v>582</v>
      </c>
      <c r="G1324" s="235"/>
      <c r="H1324" s="237" t="s">
        <v>21</v>
      </c>
      <c r="I1324" s="239"/>
      <c r="J1324" s="235"/>
      <c r="K1324" s="235"/>
      <c r="L1324" s="240"/>
      <c r="M1324" s="241"/>
      <c r="N1324" s="242"/>
      <c r="O1324" s="242"/>
      <c r="P1324" s="242"/>
      <c r="Q1324" s="242"/>
      <c r="R1324" s="242"/>
      <c r="S1324" s="242"/>
      <c r="T1324" s="243"/>
      <c r="AT1324" s="244" t="s">
        <v>162</v>
      </c>
      <c r="AU1324" s="244" t="s">
        <v>85</v>
      </c>
      <c r="AV1324" s="11" t="s">
        <v>38</v>
      </c>
      <c r="AW1324" s="11" t="s">
        <v>36</v>
      </c>
      <c r="AX1324" s="11" t="s">
        <v>76</v>
      </c>
      <c r="AY1324" s="244" t="s">
        <v>154</v>
      </c>
    </row>
    <row r="1325" s="12" customFormat="1">
      <c r="B1325" s="245"/>
      <c r="C1325" s="246"/>
      <c r="D1325" s="236" t="s">
        <v>162</v>
      </c>
      <c r="E1325" s="247" t="s">
        <v>21</v>
      </c>
      <c r="F1325" s="248" t="s">
        <v>659</v>
      </c>
      <c r="G1325" s="246"/>
      <c r="H1325" s="249">
        <v>1</v>
      </c>
      <c r="I1325" s="250"/>
      <c r="J1325" s="246"/>
      <c r="K1325" s="246"/>
      <c r="L1325" s="251"/>
      <c r="M1325" s="252"/>
      <c r="N1325" s="253"/>
      <c r="O1325" s="253"/>
      <c r="P1325" s="253"/>
      <c r="Q1325" s="253"/>
      <c r="R1325" s="253"/>
      <c r="S1325" s="253"/>
      <c r="T1325" s="254"/>
      <c r="AT1325" s="255" t="s">
        <v>162</v>
      </c>
      <c r="AU1325" s="255" t="s">
        <v>85</v>
      </c>
      <c r="AV1325" s="12" t="s">
        <v>85</v>
      </c>
      <c r="AW1325" s="12" t="s">
        <v>36</v>
      </c>
      <c r="AX1325" s="12" t="s">
        <v>76</v>
      </c>
      <c r="AY1325" s="255" t="s">
        <v>154</v>
      </c>
    </row>
    <row r="1326" s="13" customFormat="1">
      <c r="B1326" s="256"/>
      <c r="C1326" s="257"/>
      <c r="D1326" s="236" t="s">
        <v>162</v>
      </c>
      <c r="E1326" s="258" t="s">
        <v>21</v>
      </c>
      <c r="F1326" s="259" t="s">
        <v>166</v>
      </c>
      <c r="G1326" s="257"/>
      <c r="H1326" s="260">
        <v>1</v>
      </c>
      <c r="I1326" s="261"/>
      <c r="J1326" s="257"/>
      <c r="K1326" s="257"/>
      <c r="L1326" s="262"/>
      <c r="M1326" s="263"/>
      <c r="N1326" s="264"/>
      <c r="O1326" s="264"/>
      <c r="P1326" s="264"/>
      <c r="Q1326" s="264"/>
      <c r="R1326" s="264"/>
      <c r="S1326" s="264"/>
      <c r="T1326" s="265"/>
      <c r="AT1326" s="266" t="s">
        <v>162</v>
      </c>
      <c r="AU1326" s="266" t="s">
        <v>85</v>
      </c>
      <c r="AV1326" s="13" t="s">
        <v>160</v>
      </c>
      <c r="AW1326" s="13" t="s">
        <v>36</v>
      </c>
      <c r="AX1326" s="13" t="s">
        <v>38</v>
      </c>
      <c r="AY1326" s="266" t="s">
        <v>154</v>
      </c>
    </row>
    <row r="1327" s="1" customFormat="1" ht="16.5" customHeight="1">
      <c r="B1327" s="47"/>
      <c r="C1327" s="222" t="s">
        <v>1352</v>
      </c>
      <c r="D1327" s="222" t="s">
        <v>156</v>
      </c>
      <c r="E1327" s="223" t="s">
        <v>1353</v>
      </c>
      <c r="F1327" s="224" t="s">
        <v>1354</v>
      </c>
      <c r="G1327" s="225" t="s">
        <v>1294</v>
      </c>
      <c r="H1327" s="226">
        <v>3</v>
      </c>
      <c r="I1327" s="227"/>
      <c r="J1327" s="228">
        <f>ROUND(I1327*H1327,2)</f>
        <v>0</v>
      </c>
      <c r="K1327" s="224" t="s">
        <v>21</v>
      </c>
      <c r="L1327" s="73"/>
      <c r="M1327" s="229" t="s">
        <v>21</v>
      </c>
      <c r="N1327" s="230" t="s">
        <v>47</v>
      </c>
      <c r="O1327" s="48"/>
      <c r="P1327" s="231">
        <f>O1327*H1327</f>
        <v>0</v>
      </c>
      <c r="Q1327" s="231">
        <v>0.00029999999999999997</v>
      </c>
      <c r="R1327" s="231">
        <f>Q1327*H1327</f>
        <v>0.00089999999999999998</v>
      </c>
      <c r="S1327" s="231">
        <v>0</v>
      </c>
      <c r="T1327" s="232">
        <f>S1327*H1327</f>
        <v>0</v>
      </c>
      <c r="AR1327" s="24" t="s">
        <v>243</v>
      </c>
      <c r="AT1327" s="24" t="s">
        <v>156</v>
      </c>
      <c r="AU1327" s="24" t="s">
        <v>85</v>
      </c>
      <c r="AY1327" s="24" t="s">
        <v>154</v>
      </c>
      <c r="BE1327" s="233">
        <f>IF(N1327="základní",J1327,0)</f>
        <v>0</v>
      </c>
      <c r="BF1327" s="233">
        <f>IF(N1327="snížená",J1327,0)</f>
        <v>0</v>
      </c>
      <c r="BG1327" s="233">
        <f>IF(N1327="zákl. přenesená",J1327,0)</f>
        <v>0</v>
      </c>
      <c r="BH1327" s="233">
        <f>IF(N1327="sníž. přenesená",J1327,0)</f>
        <v>0</v>
      </c>
      <c r="BI1327" s="233">
        <f>IF(N1327="nulová",J1327,0)</f>
        <v>0</v>
      </c>
      <c r="BJ1327" s="24" t="s">
        <v>38</v>
      </c>
      <c r="BK1327" s="233">
        <f>ROUND(I1327*H1327,2)</f>
        <v>0</v>
      </c>
      <c r="BL1327" s="24" t="s">
        <v>243</v>
      </c>
      <c r="BM1327" s="24" t="s">
        <v>1355</v>
      </c>
    </row>
    <row r="1328" s="1" customFormat="1" ht="16.5" customHeight="1">
      <c r="B1328" s="47"/>
      <c r="C1328" s="222" t="s">
        <v>1356</v>
      </c>
      <c r="D1328" s="222" t="s">
        <v>156</v>
      </c>
      <c r="E1328" s="223" t="s">
        <v>1357</v>
      </c>
      <c r="F1328" s="224" t="s">
        <v>1358</v>
      </c>
      <c r="G1328" s="225" t="s">
        <v>1294</v>
      </c>
      <c r="H1328" s="226">
        <v>1</v>
      </c>
      <c r="I1328" s="227"/>
      <c r="J1328" s="228">
        <f>ROUND(I1328*H1328,2)</f>
        <v>0</v>
      </c>
      <c r="K1328" s="224" t="s">
        <v>21</v>
      </c>
      <c r="L1328" s="73"/>
      <c r="M1328" s="229" t="s">
        <v>21</v>
      </c>
      <c r="N1328" s="230" t="s">
        <v>47</v>
      </c>
      <c r="O1328" s="48"/>
      <c r="P1328" s="231">
        <f>O1328*H1328</f>
        <v>0</v>
      </c>
      <c r="Q1328" s="231">
        <v>0</v>
      </c>
      <c r="R1328" s="231">
        <f>Q1328*H1328</f>
        <v>0</v>
      </c>
      <c r="S1328" s="231">
        <v>0.00156</v>
      </c>
      <c r="T1328" s="232">
        <f>S1328*H1328</f>
        <v>0.00156</v>
      </c>
      <c r="AR1328" s="24" t="s">
        <v>243</v>
      </c>
      <c r="AT1328" s="24" t="s">
        <v>156</v>
      </c>
      <c r="AU1328" s="24" t="s">
        <v>85</v>
      </c>
      <c r="AY1328" s="24" t="s">
        <v>154</v>
      </c>
      <c r="BE1328" s="233">
        <f>IF(N1328="základní",J1328,0)</f>
        <v>0</v>
      </c>
      <c r="BF1328" s="233">
        <f>IF(N1328="snížená",J1328,0)</f>
        <v>0</v>
      </c>
      <c r="BG1328" s="233">
        <f>IF(N1328="zákl. přenesená",J1328,0)</f>
        <v>0</v>
      </c>
      <c r="BH1328" s="233">
        <f>IF(N1328="sníž. přenesená",J1328,0)</f>
        <v>0</v>
      </c>
      <c r="BI1328" s="233">
        <f>IF(N1328="nulová",J1328,0)</f>
        <v>0</v>
      </c>
      <c r="BJ1328" s="24" t="s">
        <v>38</v>
      </c>
      <c r="BK1328" s="233">
        <f>ROUND(I1328*H1328,2)</f>
        <v>0</v>
      </c>
      <c r="BL1328" s="24" t="s">
        <v>243</v>
      </c>
      <c r="BM1328" s="24" t="s">
        <v>1359</v>
      </c>
    </row>
    <row r="1329" s="11" customFormat="1">
      <c r="B1329" s="234"/>
      <c r="C1329" s="235"/>
      <c r="D1329" s="236" t="s">
        <v>162</v>
      </c>
      <c r="E1329" s="237" t="s">
        <v>21</v>
      </c>
      <c r="F1329" s="238" t="s">
        <v>163</v>
      </c>
      <c r="G1329" s="235"/>
      <c r="H1329" s="237" t="s">
        <v>21</v>
      </c>
      <c r="I1329" s="239"/>
      <c r="J1329" s="235"/>
      <c r="K1329" s="235"/>
      <c r="L1329" s="240"/>
      <c r="M1329" s="241"/>
      <c r="N1329" s="242"/>
      <c r="O1329" s="242"/>
      <c r="P1329" s="242"/>
      <c r="Q1329" s="242"/>
      <c r="R1329" s="242"/>
      <c r="S1329" s="242"/>
      <c r="T1329" s="243"/>
      <c r="AT1329" s="244" t="s">
        <v>162</v>
      </c>
      <c r="AU1329" s="244" t="s">
        <v>85</v>
      </c>
      <c r="AV1329" s="11" t="s">
        <v>38</v>
      </c>
      <c r="AW1329" s="11" t="s">
        <v>36</v>
      </c>
      <c r="AX1329" s="11" t="s">
        <v>76</v>
      </c>
      <c r="AY1329" s="244" t="s">
        <v>154</v>
      </c>
    </row>
    <row r="1330" s="11" customFormat="1">
      <c r="B1330" s="234"/>
      <c r="C1330" s="235"/>
      <c r="D1330" s="236" t="s">
        <v>162</v>
      </c>
      <c r="E1330" s="237" t="s">
        <v>21</v>
      </c>
      <c r="F1330" s="238" t="s">
        <v>582</v>
      </c>
      <c r="G1330" s="235"/>
      <c r="H1330" s="237" t="s">
        <v>21</v>
      </c>
      <c r="I1330" s="239"/>
      <c r="J1330" s="235"/>
      <c r="K1330" s="235"/>
      <c r="L1330" s="240"/>
      <c r="M1330" s="241"/>
      <c r="N1330" s="242"/>
      <c r="O1330" s="242"/>
      <c r="P1330" s="242"/>
      <c r="Q1330" s="242"/>
      <c r="R1330" s="242"/>
      <c r="S1330" s="242"/>
      <c r="T1330" s="243"/>
      <c r="AT1330" s="244" t="s">
        <v>162</v>
      </c>
      <c r="AU1330" s="244" t="s">
        <v>85</v>
      </c>
      <c r="AV1330" s="11" t="s">
        <v>38</v>
      </c>
      <c r="AW1330" s="11" t="s">
        <v>36</v>
      </c>
      <c r="AX1330" s="11" t="s">
        <v>76</v>
      </c>
      <c r="AY1330" s="244" t="s">
        <v>154</v>
      </c>
    </row>
    <row r="1331" s="12" customFormat="1">
      <c r="B1331" s="245"/>
      <c r="C1331" s="246"/>
      <c r="D1331" s="236" t="s">
        <v>162</v>
      </c>
      <c r="E1331" s="247" t="s">
        <v>21</v>
      </c>
      <c r="F1331" s="248" t="s">
        <v>659</v>
      </c>
      <c r="G1331" s="246"/>
      <c r="H1331" s="249">
        <v>1</v>
      </c>
      <c r="I1331" s="250"/>
      <c r="J1331" s="246"/>
      <c r="K1331" s="246"/>
      <c r="L1331" s="251"/>
      <c r="M1331" s="252"/>
      <c r="N1331" s="253"/>
      <c r="O1331" s="253"/>
      <c r="P1331" s="253"/>
      <c r="Q1331" s="253"/>
      <c r="R1331" s="253"/>
      <c r="S1331" s="253"/>
      <c r="T1331" s="254"/>
      <c r="AT1331" s="255" t="s">
        <v>162</v>
      </c>
      <c r="AU1331" s="255" t="s">
        <v>85</v>
      </c>
      <c r="AV1331" s="12" t="s">
        <v>85</v>
      </c>
      <c r="AW1331" s="12" t="s">
        <v>36</v>
      </c>
      <c r="AX1331" s="12" t="s">
        <v>76</v>
      </c>
      <c r="AY1331" s="255" t="s">
        <v>154</v>
      </c>
    </row>
    <row r="1332" s="13" customFormat="1">
      <c r="B1332" s="256"/>
      <c r="C1332" s="257"/>
      <c r="D1332" s="236" t="s">
        <v>162</v>
      </c>
      <c r="E1332" s="258" t="s">
        <v>21</v>
      </c>
      <c r="F1332" s="259" t="s">
        <v>166</v>
      </c>
      <c r="G1332" s="257"/>
      <c r="H1332" s="260">
        <v>1</v>
      </c>
      <c r="I1332" s="261"/>
      <c r="J1332" s="257"/>
      <c r="K1332" s="257"/>
      <c r="L1332" s="262"/>
      <c r="M1332" s="263"/>
      <c r="N1332" s="264"/>
      <c r="O1332" s="264"/>
      <c r="P1332" s="264"/>
      <c r="Q1332" s="264"/>
      <c r="R1332" s="264"/>
      <c r="S1332" s="264"/>
      <c r="T1332" s="265"/>
      <c r="AT1332" s="266" t="s">
        <v>162</v>
      </c>
      <c r="AU1332" s="266" t="s">
        <v>85</v>
      </c>
      <c r="AV1332" s="13" t="s">
        <v>160</v>
      </c>
      <c r="AW1332" s="13" t="s">
        <v>36</v>
      </c>
      <c r="AX1332" s="13" t="s">
        <v>38</v>
      </c>
      <c r="AY1332" s="266" t="s">
        <v>154</v>
      </c>
    </row>
    <row r="1333" s="1" customFormat="1" ht="16.5" customHeight="1">
      <c r="B1333" s="47"/>
      <c r="C1333" s="222" t="s">
        <v>1360</v>
      </c>
      <c r="D1333" s="222" t="s">
        <v>156</v>
      </c>
      <c r="E1333" s="223" t="s">
        <v>1361</v>
      </c>
      <c r="F1333" s="224" t="s">
        <v>1362</v>
      </c>
      <c r="G1333" s="225" t="s">
        <v>1294</v>
      </c>
      <c r="H1333" s="226">
        <v>1</v>
      </c>
      <c r="I1333" s="227"/>
      <c r="J1333" s="228">
        <f>ROUND(I1333*H1333,2)</f>
        <v>0</v>
      </c>
      <c r="K1333" s="224" t="s">
        <v>21</v>
      </c>
      <c r="L1333" s="73"/>
      <c r="M1333" s="229" t="s">
        <v>21</v>
      </c>
      <c r="N1333" s="230" t="s">
        <v>47</v>
      </c>
      <c r="O1333" s="48"/>
      <c r="P1333" s="231">
        <f>O1333*H1333</f>
        <v>0</v>
      </c>
      <c r="Q1333" s="231">
        <v>0.0018400000000000001</v>
      </c>
      <c r="R1333" s="231">
        <f>Q1333*H1333</f>
        <v>0.0018400000000000001</v>
      </c>
      <c r="S1333" s="231">
        <v>0</v>
      </c>
      <c r="T1333" s="232">
        <f>S1333*H1333</f>
        <v>0</v>
      </c>
      <c r="AR1333" s="24" t="s">
        <v>243</v>
      </c>
      <c r="AT1333" s="24" t="s">
        <v>156</v>
      </c>
      <c r="AU1333" s="24" t="s">
        <v>85</v>
      </c>
      <c r="AY1333" s="24" t="s">
        <v>154</v>
      </c>
      <c r="BE1333" s="233">
        <f>IF(N1333="základní",J1333,0)</f>
        <v>0</v>
      </c>
      <c r="BF1333" s="233">
        <f>IF(N1333="snížená",J1333,0)</f>
        <v>0</v>
      </c>
      <c r="BG1333" s="233">
        <f>IF(N1333="zákl. přenesená",J1333,0)</f>
        <v>0</v>
      </c>
      <c r="BH1333" s="233">
        <f>IF(N1333="sníž. přenesená",J1333,0)</f>
        <v>0</v>
      </c>
      <c r="BI1333" s="233">
        <f>IF(N1333="nulová",J1333,0)</f>
        <v>0</v>
      </c>
      <c r="BJ1333" s="24" t="s">
        <v>38</v>
      </c>
      <c r="BK1333" s="233">
        <f>ROUND(I1333*H1333,2)</f>
        <v>0</v>
      </c>
      <c r="BL1333" s="24" t="s">
        <v>243</v>
      </c>
      <c r="BM1333" s="24" t="s">
        <v>1363</v>
      </c>
    </row>
    <row r="1334" s="11" customFormat="1">
      <c r="B1334" s="234"/>
      <c r="C1334" s="235"/>
      <c r="D1334" s="236" t="s">
        <v>162</v>
      </c>
      <c r="E1334" s="237" t="s">
        <v>21</v>
      </c>
      <c r="F1334" s="238" t="s">
        <v>303</v>
      </c>
      <c r="G1334" s="235"/>
      <c r="H1334" s="237" t="s">
        <v>21</v>
      </c>
      <c r="I1334" s="239"/>
      <c r="J1334" s="235"/>
      <c r="K1334" s="235"/>
      <c r="L1334" s="240"/>
      <c r="M1334" s="241"/>
      <c r="N1334" s="242"/>
      <c r="O1334" s="242"/>
      <c r="P1334" s="242"/>
      <c r="Q1334" s="242"/>
      <c r="R1334" s="242"/>
      <c r="S1334" s="242"/>
      <c r="T1334" s="243"/>
      <c r="AT1334" s="244" t="s">
        <v>162</v>
      </c>
      <c r="AU1334" s="244" t="s">
        <v>85</v>
      </c>
      <c r="AV1334" s="11" t="s">
        <v>38</v>
      </c>
      <c r="AW1334" s="11" t="s">
        <v>36</v>
      </c>
      <c r="AX1334" s="11" t="s">
        <v>76</v>
      </c>
      <c r="AY1334" s="244" t="s">
        <v>154</v>
      </c>
    </row>
    <row r="1335" s="11" customFormat="1">
      <c r="B1335" s="234"/>
      <c r="C1335" s="235"/>
      <c r="D1335" s="236" t="s">
        <v>162</v>
      </c>
      <c r="E1335" s="237" t="s">
        <v>21</v>
      </c>
      <c r="F1335" s="238" t="s">
        <v>304</v>
      </c>
      <c r="G1335" s="235"/>
      <c r="H1335" s="237" t="s">
        <v>21</v>
      </c>
      <c r="I1335" s="239"/>
      <c r="J1335" s="235"/>
      <c r="K1335" s="235"/>
      <c r="L1335" s="240"/>
      <c r="M1335" s="241"/>
      <c r="N1335" s="242"/>
      <c r="O1335" s="242"/>
      <c r="P1335" s="242"/>
      <c r="Q1335" s="242"/>
      <c r="R1335" s="242"/>
      <c r="S1335" s="242"/>
      <c r="T1335" s="243"/>
      <c r="AT1335" s="244" t="s">
        <v>162</v>
      </c>
      <c r="AU1335" s="244" t="s">
        <v>85</v>
      </c>
      <c r="AV1335" s="11" t="s">
        <v>38</v>
      </c>
      <c r="AW1335" s="11" t="s">
        <v>36</v>
      </c>
      <c r="AX1335" s="11" t="s">
        <v>76</v>
      </c>
      <c r="AY1335" s="244" t="s">
        <v>154</v>
      </c>
    </row>
    <row r="1336" s="12" customFormat="1">
      <c r="B1336" s="245"/>
      <c r="C1336" s="246"/>
      <c r="D1336" s="236" t="s">
        <v>162</v>
      </c>
      <c r="E1336" s="247" t="s">
        <v>21</v>
      </c>
      <c r="F1336" s="248" t="s">
        <v>659</v>
      </c>
      <c r="G1336" s="246"/>
      <c r="H1336" s="249">
        <v>1</v>
      </c>
      <c r="I1336" s="250"/>
      <c r="J1336" s="246"/>
      <c r="K1336" s="246"/>
      <c r="L1336" s="251"/>
      <c r="M1336" s="252"/>
      <c r="N1336" s="253"/>
      <c r="O1336" s="253"/>
      <c r="P1336" s="253"/>
      <c r="Q1336" s="253"/>
      <c r="R1336" s="253"/>
      <c r="S1336" s="253"/>
      <c r="T1336" s="254"/>
      <c r="AT1336" s="255" t="s">
        <v>162</v>
      </c>
      <c r="AU1336" s="255" t="s">
        <v>85</v>
      </c>
      <c r="AV1336" s="12" t="s">
        <v>85</v>
      </c>
      <c r="AW1336" s="12" t="s">
        <v>36</v>
      </c>
      <c r="AX1336" s="12" t="s">
        <v>76</v>
      </c>
      <c r="AY1336" s="255" t="s">
        <v>154</v>
      </c>
    </row>
    <row r="1337" s="14" customFormat="1">
      <c r="B1337" s="267"/>
      <c r="C1337" s="268"/>
      <c r="D1337" s="236" t="s">
        <v>162</v>
      </c>
      <c r="E1337" s="269" t="s">
        <v>21</v>
      </c>
      <c r="F1337" s="270" t="s">
        <v>306</v>
      </c>
      <c r="G1337" s="268"/>
      <c r="H1337" s="271">
        <v>1</v>
      </c>
      <c r="I1337" s="272"/>
      <c r="J1337" s="268"/>
      <c r="K1337" s="268"/>
      <c r="L1337" s="273"/>
      <c r="M1337" s="274"/>
      <c r="N1337" s="275"/>
      <c r="O1337" s="275"/>
      <c r="P1337" s="275"/>
      <c r="Q1337" s="275"/>
      <c r="R1337" s="275"/>
      <c r="S1337" s="275"/>
      <c r="T1337" s="276"/>
      <c r="AT1337" s="277" t="s">
        <v>162</v>
      </c>
      <c r="AU1337" s="277" t="s">
        <v>85</v>
      </c>
      <c r="AV1337" s="14" t="s">
        <v>170</v>
      </c>
      <c r="AW1337" s="14" t="s">
        <v>36</v>
      </c>
      <c r="AX1337" s="14" t="s">
        <v>76</v>
      </c>
      <c r="AY1337" s="277" t="s">
        <v>154</v>
      </c>
    </row>
    <row r="1338" s="13" customFormat="1">
      <c r="B1338" s="256"/>
      <c r="C1338" s="257"/>
      <c r="D1338" s="236" t="s">
        <v>162</v>
      </c>
      <c r="E1338" s="258" t="s">
        <v>21</v>
      </c>
      <c r="F1338" s="259" t="s">
        <v>166</v>
      </c>
      <c r="G1338" s="257"/>
      <c r="H1338" s="260">
        <v>1</v>
      </c>
      <c r="I1338" s="261"/>
      <c r="J1338" s="257"/>
      <c r="K1338" s="257"/>
      <c r="L1338" s="262"/>
      <c r="M1338" s="263"/>
      <c r="N1338" s="264"/>
      <c r="O1338" s="264"/>
      <c r="P1338" s="264"/>
      <c r="Q1338" s="264"/>
      <c r="R1338" s="264"/>
      <c r="S1338" s="264"/>
      <c r="T1338" s="265"/>
      <c r="AT1338" s="266" t="s">
        <v>162</v>
      </c>
      <c r="AU1338" s="266" t="s">
        <v>85</v>
      </c>
      <c r="AV1338" s="13" t="s">
        <v>160</v>
      </c>
      <c r="AW1338" s="13" t="s">
        <v>36</v>
      </c>
      <c r="AX1338" s="13" t="s">
        <v>38</v>
      </c>
      <c r="AY1338" s="266" t="s">
        <v>154</v>
      </c>
    </row>
    <row r="1339" s="1" customFormat="1" ht="16.5" customHeight="1">
      <c r="B1339" s="47"/>
      <c r="C1339" s="222" t="s">
        <v>1364</v>
      </c>
      <c r="D1339" s="222" t="s">
        <v>156</v>
      </c>
      <c r="E1339" s="223" t="s">
        <v>1365</v>
      </c>
      <c r="F1339" s="224" t="s">
        <v>1366</v>
      </c>
      <c r="G1339" s="225" t="s">
        <v>269</v>
      </c>
      <c r="H1339" s="226">
        <v>1</v>
      </c>
      <c r="I1339" s="227"/>
      <c r="J1339" s="228">
        <f>ROUND(I1339*H1339,2)</f>
        <v>0</v>
      </c>
      <c r="K1339" s="224" t="s">
        <v>21</v>
      </c>
      <c r="L1339" s="73"/>
      <c r="M1339" s="229" t="s">
        <v>21</v>
      </c>
      <c r="N1339" s="230" t="s">
        <v>47</v>
      </c>
      <c r="O1339" s="48"/>
      <c r="P1339" s="231">
        <f>O1339*H1339</f>
        <v>0</v>
      </c>
      <c r="Q1339" s="231">
        <v>0</v>
      </c>
      <c r="R1339" s="231">
        <f>Q1339*H1339</f>
        <v>0</v>
      </c>
      <c r="S1339" s="231">
        <v>0.00084999999999999995</v>
      </c>
      <c r="T1339" s="232">
        <f>S1339*H1339</f>
        <v>0.00084999999999999995</v>
      </c>
      <c r="AR1339" s="24" t="s">
        <v>243</v>
      </c>
      <c r="AT1339" s="24" t="s">
        <v>156</v>
      </c>
      <c r="AU1339" s="24" t="s">
        <v>85</v>
      </c>
      <c r="AY1339" s="24" t="s">
        <v>154</v>
      </c>
      <c r="BE1339" s="233">
        <f>IF(N1339="základní",J1339,0)</f>
        <v>0</v>
      </c>
      <c r="BF1339" s="233">
        <f>IF(N1339="snížená",J1339,0)</f>
        <v>0</v>
      </c>
      <c r="BG1339" s="233">
        <f>IF(N1339="zákl. přenesená",J1339,0)</f>
        <v>0</v>
      </c>
      <c r="BH1339" s="233">
        <f>IF(N1339="sníž. přenesená",J1339,0)</f>
        <v>0</v>
      </c>
      <c r="BI1339" s="233">
        <f>IF(N1339="nulová",J1339,0)</f>
        <v>0</v>
      </c>
      <c r="BJ1339" s="24" t="s">
        <v>38</v>
      </c>
      <c r="BK1339" s="233">
        <f>ROUND(I1339*H1339,2)</f>
        <v>0</v>
      </c>
      <c r="BL1339" s="24" t="s">
        <v>243</v>
      </c>
      <c r="BM1339" s="24" t="s">
        <v>1367</v>
      </c>
    </row>
    <row r="1340" s="11" customFormat="1">
      <c r="B1340" s="234"/>
      <c r="C1340" s="235"/>
      <c r="D1340" s="236" t="s">
        <v>162</v>
      </c>
      <c r="E1340" s="237" t="s">
        <v>21</v>
      </c>
      <c r="F1340" s="238" t="s">
        <v>163</v>
      </c>
      <c r="G1340" s="235"/>
      <c r="H1340" s="237" t="s">
        <v>21</v>
      </c>
      <c r="I1340" s="239"/>
      <c r="J1340" s="235"/>
      <c r="K1340" s="235"/>
      <c r="L1340" s="240"/>
      <c r="M1340" s="241"/>
      <c r="N1340" s="242"/>
      <c r="O1340" s="242"/>
      <c r="P1340" s="242"/>
      <c r="Q1340" s="242"/>
      <c r="R1340" s="242"/>
      <c r="S1340" s="242"/>
      <c r="T1340" s="243"/>
      <c r="AT1340" s="244" t="s">
        <v>162</v>
      </c>
      <c r="AU1340" s="244" t="s">
        <v>85</v>
      </c>
      <c r="AV1340" s="11" t="s">
        <v>38</v>
      </c>
      <c r="AW1340" s="11" t="s">
        <v>36</v>
      </c>
      <c r="AX1340" s="11" t="s">
        <v>76</v>
      </c>
      <c r="AY1340" s="244" t="s">
        <v>154</v>
      </c>
    </row>
    <row r="1341" s="11" customFormat="1">
      <c r="B1341" s="234"/>
      <c r="C1341" s="235"/>
      <c r="D1341" s="236" t="s">
        <v>162</v>
      </c>
      <c r="E1341" s="237" t="s">
        <v>21</v>
      </c>
      <c r="F1341" s="238" t="s">
        <v>582</v>
      </c>
      <c r="G1341" s="235"/>
      <c r="H1341" s="237" t="s">
        <v>21</v>
      </c>
      <c r="I1341" s="239"/>
      <c r="J1341" s="235"/>
      <c r="K1341" s="235"/>
      <c r="L1341" s="240"/>
      <c r="M1341" s="241"/>
      <c r="N1341" s="242"/>
      <c r="O1341" s="242"/>
      <c r="P1341" s="242"/>
      <c r="Q1341" s="242"/>
      <c r="R1341" s="242"/>
      <c r="S1341" s="242"/>
      <c r="T1341" s="243"/>
      <c r="AT1341" s="244" t="s">
        <v>162</v>
      </c>
      <c r="AU1341" s="244" t="s">
        <v>85</v>
      </c>
      <c r="AV1341" s="11" t="s">
        <v>38</v>
      </c>
      <c r="AW1341" s="11" t="s">
        <v>36</v>
      </c>
      <c r="AX1341" s="11" t="s">
        <v>76</v>
      </c>
      <c r="AY1341" s="244" t="s">
        <v>154</v>
      </c>
    </row>
    <row r="1342" s="12" customFormat="1">
      <c r="B1342" s="245"/>
      <c r="C1342" s="246"/>
      <c r="D1342" s="236" t="s">
        <v>162</v>
      </c>
      <c r="E1342" s="247" t="s">
        <v>21</v>
      </c>
      <c r="F1342" s="248" t="s">
        <v>659</v>
      </c>
      <c r="G1342" s="246"/>
      <c r="H1342" s="249">
        <v>1</v>
      </c>
      <c r="I1342" s="250"/>
      <c r="J1342" s="246"/>
      <c r="K1342" s="246"/>
      <c r="L1342" s="251"/>
      <c r="M1342" s="252"/>
      <c r="N1342" s="253"/>
      <c r="O1342" s="253"/>
      <c r="P1342" s="253"/>
      <c r="Q1342" s="253"/>
      <c r="R1342" s="253"/>
      <c r="S1342" s="253"/>
      <c r="T1342" s="254"/>
      <c r="AT1342" s="255" t="s">
        <v>162</v>
      </c>
      <c r="AU1342" s="255" t="s">
        <v>85</v>
      </c>
      <c r="AV1342" s="12" t="s">
        <v>85</v>
      </c>
      <c r="AW1342" s="12" t="s">
        <v>36</v>
      </c>
      <c r="AX1342" s="12" t="s">
        <v>76</v>
      </c>
      <c r="AY1342" s="255" t="s">
        <v>154</v>
      </c>
    </row>
    <row r="1343" s="13" customFormat="1">
      <c r="B1343" s="256"/>
      <c r="C1343" s="257"/>
      <c r="D1343" s="236" t="s">
        <v>162</v>
      </c>
      <c r="E1343" s="258" t="s">
        <v>21</v>
      </c>
      <c r="F1343" s="259" t="s">
        <v>166</v>
      </c>
      <c r="G1343" s="257"/>
      <c r="H1343" s="260">
        <v>1</v>
      </c>
      <c r="I1343" s="261"/>
      <c r="J1343" s="257"/>
      <c r="K1343" s="257"/>
      <c r="L1343" s="262"/>
      <c r="M1343" s="263"/>
      <c r="N1343" s="264"/>
      <c r="O1343" s="264"/>
      <c r="P1343" s="264"/>
      <c r="Q1343" s="264"/>
      <c r="R1343" s="264"/>
      <c r="S1343" s="264"/>
      <c r="T1343" s="265"/>
      <c r="AT1343" s="266" t="s">
        <v>162</v>
      </c>
      <c r="AU1343" s="266" t="s">
        <v>85</v>
      </c>
      <c r="AV1343" s="13" t="s">
        <v>160</v>
      </c>
      <c r="AW1343" s="13" t="s">
        <v>36</v>
      </c>
      <c r="AX1343" s="13" t="s">
        <v>38</v>
      </c>
      <c r="AY1343" s="266" t="s">
        <v>154</v>
      </c>
    </row>
    <row r="1344" s="1" customFormat="1" ht="16.5" customHeight="1">
      <c r="B1344" s="47"/>
      <c r="C1344" s="222" t="s">
        <v>1368</v>
      </c>
      <c r="D1344" s="222" t="s">
        <v>156</v>
      </c>
      <c r="E1344" s="223" t="s">
        <v>1369</v>
      </c>
      <c r="F1344" s="224" t="s">
        <v>1370</v>
      </c>
      <c r="G1344" s="225" t="s">
        <v>269</v>
      </c>
      <c r="H1344" s="226">
        <v>1</v>
      </c>
      <c r="I1344" s="227"/>
      <c r="J1344" s="228">
        <f>ROUND(I1344*H1344,2)</f>
        <v>0</v>
      </c>
      <c r="K1344" s="224" t="s">
        <v>21</v>
      </c>
      <c r="L1344" s="73"/>
      <c r="M1344" s="229" t="s">
        <v>21</v>
      </c>
      <c r="N1344" s="230" t="s">
        <v>47</v>
      </c>
      <c r="O1344" s="48"/>
      <c r="P1344" s="231">
        <f>O1344*H1344</f>
        <v>0</v>
      </c>
      <c r="Q1344" s="231">
        <v>0.00013999999999999999</v>
      </c>
      <c r="R1344" s="231">
        <f>Q1344*H1344</f>
        <v>0.00013999999999999999</v>
      </c>
      <c r="S1344" s="231">
        <v>0</v>
      </c>
      <c r="T1344" s="232">
        <f>S1344*H1344</f>
        <v>0</v>
      </c>
      <c r="AR1344" s="24" t="s">
        <v>243</v>
      </c>
      <c r="AT1344" s="24" t="s">
        <v>156</v>
      </c>
      <c r="AU1344" s="24" t="s">
        <v>85</v>
      </c>
      <c r="AY1344" s="24" t="s">
        <v>154</v>
      </c>
      <c r="BE1344" s="233">
        <f>IF(N1344="základní",J1344,0)</f>
        <v>0</v>
      </c>
      <c r="BF1344" s="233">
        <f>IF(N1344="snížená",J1344,0)</f>
        <v>0</v>
      </c>
      <c r="BG1344" s="233">
        <f>IF(N1344="zákl. přenesená",J1344,0)</f>
        <v>0</v>
      </c>
      <c r="BH1344" s="233">
        <f>IF(N1344="sníž. přenesená",J1344,0)</f>
        <v>0</v>
      </c>
      <c r="BI1344" s="233">
        <f>IF(N1344="nulová",J1344,0)</f>
        <v>0</v>
      </c>
      <c r="BJ1344" s="24" t="s">
        <v>38</v>
      </c>
      <c r="BK1344" s="233">
        <f>ROUND(I1344*H1344,2)</f>
        <v>0</v>
      </c>
      <c r="BL1344" s="24" t="s">
        <v>243</v>
      </c>
      <c r="BM1344" s="24" t="s">
        <v>1371</v>
      </c>
    </row>
    <row r="1345" s="1" customFormat="1">
      <c r="B1345" s="47"/>
      <c r="C1345" s="75"/>
      <c r="D1345" s="236" t="s">
        <v>258</v>
      </c>
      <c r="E1345" s="75"/>
      <c r="F1345" s="278" t="s">
        <v>1372</v>
      </c>
      <c r="G1345" s="75"/>
      <c r="H1345" s="75"/>
      <c r="I1345" s="192"/>
      <c r="J1345" s="75"/>
      <c r="K1345" s="75"/>
      <c r="L1345" s="73"/>
      <c r="M1345" s="279"/>
      <c r="N1345" s="48"/>
      <c r="O1345" s="48"/>
      <c r="P1345" s="48"/>
      <c r="Q1345" s="48"/>
      <c r="R1345" s="48"/>
      <c r="S1345" s="48"/>
      <c r="T1345" s="96"/>
      <c r="AT1345" s="24" t="s">
        <v>258</v>
      </c>
      <c r="AU1345" s="24" t="s">
        <v>85</v>
      </c>
    </row>
    <row r="1346" s="1" customFormat="1" ht="16.5" customHeight="1">
      <c r="B1346" s="47"/>
      <c r="C1346" s="222" t="s">
        <v>1373</v>
      </c>
      <c r="D1346" s="222" t="s">
        <v>156</v>
      </c>
      <c r="E1346" s="223" t="s">
        <v>1374</v>
      </c>
      <c r="F1346" s="224" t="s">
        <v>1375</v>
      </c>
      <c r="G1346" s="225" t="s">
        <v>246</v>
      </c>
      <c r="H1346" s="226">
        <v>0.063</v>
      </c>
      <c r="I1346" s="227"/>
      <c r="J1346" s="228">
        <f>ROUND(I1346*H1346,2)</f>
        <v>0</v>
      </c>
      <c r="K1346" s="224" t="s">
        <v>21</v>
      </c>
      <c r="L1346" s="73"/>
      <c r="M1346" s="229" t="s">
        <v>21</v>
      </c>
      <c r="N1346" s="230" t="s">
        <v>47</v>
      </c>
      <c r="O1346" s="48"/>
      <c r="P1346" s="231">
        <f>O1346*H1346</f>
        <v>0</v>
      </c>
      <c r="Q1346" s="231">
        <v>0</v>
      </c>
      <c r="R1346" s="231">
        <f>Q1346*H1346</f>
        <v>0</v>
      </c>
      <c r="S1346" s="231">
        <v>0</v>
      </c>
      <c r="T1346" s="232">
        <f>S1346*H1346</f>
        <v>0</v>
      </c>
      <c r="AR1346" s="24" t="s">
        <v>243</v>
      </c>
      <c r="AT1346" s="24" t="s">
        <v>156</v>
      </c>
      <c r="AU1346" s="24" t="s">
        <v>85</v>
      </c>
      <c r="AY1346" s="24" t="s">
        <v>154</v>
      </c>
      <c r="BE1346" s="233">
        <f>IF(N1346="základní",J1346,0)</f>
        <v>0</v>
      </c>
      <c r="BF1346" s="233">
        <f>IF(N1346="snížená",J1346,0)</f>
        <v>0</v>
      </c>
      <c r="BG1346" s="233">
        <f>IF(N1346="zákl. přenesená",J1346,0)</f>
        <v>0</v>
      </c>
      <c r="BH1346" s="233">
        <f>IF(N1346="sníž. přenesená",J1346,0)</f>
        <v>0</v>
      </c>
      <c r="BI1346" s="233">
        <f>IF(N1346="nulová",J1346,0)</f>
        <v>0</v>
      </c>
      <c r="BJ1346" s="24" t="s">
        <v>38</v>
      </c>
      <c r="BK1346" s="233">
        <f>ROUND(I1346*H1346,2)</f>
        <v>0</v>
      </c>
      <c r="BL1346" s="24" t="s">
        <v>243</v>
      </c>
      <c r="BM1346" s="24" t="s">
        <v>1376</v>
      </c>
    </row>
    <row r="1347" s="1" customFormat="1" ht="16.5" customHeight="1">
      <c r="B1347" s="47"/>
      <c r="C1347" s="222" t="s">
        <v>1377</v>
      </c>
      <c r="D1347" s="222" t="s">
        <v>156</v>
      </c>
      <c r="E1347" s="223" t="s">
        <v>1378</v>
      </c>
      <c r="F1347" s="224" t="s">
        <v>1379</v>
      </c>
      <c r="G1347" s="225" t="s">
        <v>246</v>
      </c>
      <c r="H1347" s="226">
        <v>0.063</v>
      </c>
      <c r="I1347" s="227"/>
      <c r="J1347" s="228">
        <f>ROUND(I1347*H1347,2)</f>
        <v>0</v>
      </c>
      <c r="K1347" s="224" t="s">
        <v>21</v>
      </c>
      <c r="L1347" s="73"/>
      <c r="M1347" s="229" t="s">
        <v>21</v>
      </c>
      <c r="N1347" s="230" t="s">
        <v>47</v>
      </c>
      <c r="O1347" s="48"/>
      <c r="P1347" s="231">
        <f>O1347*H1347</f>
        <v>0</v>
      </c>
      <c r="Q1347" s="231">
        <v>0</v>
      </c>
      <c r="R1347" s="231">
        <f>Q1347*H1347</f>
        <v>0</v>
      </c>
      <c r="S1347" s="231">
        <v>0</v>
      </c>
      <c r="T1347" s="232">
        <f>S1347*H1347</f>
        <v>0</v>
      </c>
      <c r="AR1347" s="24" t="s">
        <v>243</v>
      </c>
      <c r="AT1347" s="24" t="s">
        <v>156</v>
      </c>
      <c r="AU1347" s="24" t="s">
        <v>85</v>
      </c>
      <c r="AY1347" s="24" t="s">
        <v>154</v>
      </c>
      <c r="BE1347" s="233">
        <f>IF(N1347="základní",J1347,0)</f>
        <v>0</v>
      </c>
      <c r="BF1347" s="233">
        <f>IF(N1347="snížená",J1347,0)</f>
        <v>0</v>
      </c>
      <c r="BG1347" s="233">
        <f>IF(N1347="zákl. přenesená",J1347,0)</f>
        <v>0</v>
      </c>
      <c r="BH1347" s="233">
        <f>IF(N1347="sníž. přenesená",J1347,0)</f>
        <v>0</v>
      </c>
      <c r="BI1347" s="233">
        <f>IF(N1347="nulová",J1347,0)</f>
        <v>0</v>
      </c>
      <c r="BJ1347" s="24" t="s">
        <v>38</v>
      </c>
      <c r="BK1347" s="233">
        <f>ROUND(I1347*H1347,2)</f>
        <v>0</v>
      </c>
      <c r="BL1347" s="24" t="s">
        <v>243</v>
      </c>
      <c r="BM1347" s="24" t="s">
        <v>1380</v>
      </c>
    </row>
    <row r="1348" s="10" customFormat="1" ht="29.88" customHeight="1">
      <c r="B1348" s="206"/>
      <c r="C1348" s="207"/>
      <c r="D1348" s="208" t="s">
        <v>75</v>
      </c>
      <c r="E1348" s="220" t="s">
        <v>1381</v>
      </c>
      <c r="F1348" s="220" t="s">
        <v>1382</v>
      </c>
      <c r="G1348" s="207"/>
      <c r="H1348" s="207"/>
      <c r="I1348" s="210"/>
      <c r="J1348" s="221">
        <f>BK1348</f>
        <v>0</v>
      </c>
      <c r="K1348" s="207"/>
      <c r="L1348" s="212"/>
      <c r="M1348" s="213"/>
      <c r="N1348" s="214"/>
      <c r="O1348" s="214"/>
      <c r="P1348" s="215">
        <f>SUM(P1349:P1361)</f>
        <v>0</v>
      </c>
      <c r="Q1348" s="214"/>
      <c r="R1348" s="215">
        <f>SUM(R1349:R1361)</f>
        <v>0.0050000000000000001</v>
      </c>
      <c r="S1348" s="214"/>
      <c r="T1348" s="216">
        <f>SUM(T1349:T1361)</f>
        <v>0</v>
      </c>
      <c r="AR1348" s="217" t="s">
        <v>85</v>
      </c>
      <c r="AT1348" s="218" t="s">
        <v>75</v>
      </c>
      <c r="AU1348" s="218" t="s">
        <v>38</v>
      </c>
      <c r="AY1348" s="217" t="s">
        <v>154</v>
      </c>
      <c r="BK1348" s="219">
        <f>SUM(BK1349:BK1361)</f>
        <v>0</v>
      </c>
    </row>
    <row r="1349" s="1" customFormat="1" ht="25.5" customHeight="1">
      <c r="B1349" s="47"/>
      <c r="C1349" s="222" t="s">
        <v>1383</v>
      </c>
      <c r="D1349" s="222" t="s">
        <v>156</v>
      </c>
      <c r="E1349" s="223" t="s">
        <v>1384</v>
      </c>
      <c r="F1349" s="224" t="s">
        <v>1385</v>
      </c>
      <c r="G1349" s="225" t="s">
        <v>269</v>
      </c>
      <c r="H1349" s="226">
        <v>1</v>
      </c>
      <c r="I1349" s="227"/>
      <c r="J1349" s="228">
        <f>ROUND(I1349*H1349,2)</f>
        <v>0</v>
      </c>
      <c r="K1349" s="224" t="s">
        <v>21</v>
      </c>
      <c r="L1349" s="73"/>
      <c r="M1349" s="229" t="s">
        <v>21</v>
      </c>
      <c r="N1349" s="230" t="s">
        <v>47</v>
      </c>
      <c r="O1349" s="48"/>
      <c r="P1349" s="231">
        <f>O1349*H1349</f>
        <v>0</v>
      </c>
      <c r="Q1349" s="231">
        <v>0.0050000000000000001</v>
      </c>
      <c r="R1349" s="231">
        <f>Q1349*H1349</f>
        <v>0.0050000000000000001</v>
      </c>
      <c r="S1349" s="231">
        <v>0</v>
      </c>
      <c r="T1349" s="232">
        <f>S1349*H1349</f>
        <v>0</v>
      </c>
      <c r="AR1349" s="24" t="s">
        <v>243</v>
      </c>
      <c r="AT1349" s="24" t="s">
        <v>156</v>
      </c>
      <c r="AU1349" s="24" t="s">
        <v>85</v>
      </c>
      <c r="AY1349" s="24" t="s">
        <v>154</v>
      </c>
      <c r="BE1349" s="233">
        <f>IF(N1349="základní",J1349,0)</f>
        <v>0</v>
      </c>
      <c r="BF1349" s="233">
        <f>IF(N1349="snížená",J1349,0)</f>
        <v>0</v>
      </c>
      <c r="BG1349" s="233">
        <f>IF(N1349="zákl. přenesená",J1349,0)</f>
        <v>0</v>
      </c>
      <c r="BH1349" s="233">
        <f>IF(N1349="sníž. přenesená",J1349,0)</f>
        <v>0</v>
      </c>
      <c r="BI1349" s="233">
        <f>IF(N1349="nulová",J1349,0)</f>
        <v>0</v>
      </c>
      <c r="BJ1349" s="24" t="s">
        <v>38</v>
      </c>
      <c r="BK1349" s="233">
        <f>ROUND(I1349*H1349,2)</f>
        <v>0</v>
      </c>
      <c r="BL1349" s="24" t="s">
        <v>243</v>
      </c>
      <c r="BM1349" s="24" t="s">
        <v>1386</v>
      </c>
    </row>
    <row r="1350" s="1" customFormat="1">
      <c r="B1350" s="47"/>
      <c r="C1350" s="75"/>
      <c r="D1350" s="236" t="s">
        <v>258</v>
      </c>
      <c r="E1350" s="75"/>
      <c r="F1350" s="278" t="s">
        <v>1387</v>
      </c>
      <c r="G1350" s="75"/>
      <c r="H1350" s="75"/>
      <c r="I1350" s="192"/>
      <c r="J1350" s="75"/>
      <c r="K1350" s="75"/>
      <c r="L1350" s="73"/>
      <c r="M1350" s="279"/>
      <c r="N1350" s="48"/>
      <c r="O1350" s="48"/>
      <c r="P1350" s="48"/>
      <c r="Q1350" s="48"/>
      <c r="R1350" s="48"/>
      <c r="S1350" s="48"/>
      <c r="T1350" s="96"/>
      <c r="AT1350" s="24" t="s">
        <v>258</v>
      </c>
      <c r="AU1350" s="24" t="s">
        <v>85</v>
      </c>
    </row>
    <row r="1351" s="11" customFormat="1">
      <c r="B1351" s="234"/>
      <c r="C1351" s="235"/>
      <c r="D1351" s="236" t="s">
        <v>162</v>
      </c>
      <c r="E1351" s="237" t="s">
        <v>21</v>
      </c>
      <c r="F1351" s="238" t="s">
        <v>303</v>
      </c>
      <c r="G1351" s="235"/>
      <c r="H1351" s="237" t="s">
        <v>21</v>
      </c>
      <c r="I1351" s="239"/>
      <c r="J1351" s="235"/>
      <c r="K1351" s="235"/>
      <c r="L1351" s="240"/>
      <c r="M1351" s="241"/>
      <c r="N1351" s="242"/>
      <c r="O1351" s="242"/>
      <c r="P1351" s="242"/>
      <c r="Q1351" s="242"/>
      <c r="R1351" s="242"/>
      <c r="S1351" s="242"/>
      <c r="T1351" s="243"/>
      <c r="AT1351" s="244" t="s">
        <v>162</v>
      </c>
      <c r="AU1351" s="244" t="s">
        <v>85</v>
      </c>
      <c r="AV1351" s="11" t="s">
        <v>38</v>
      </c>
      <c r="AW1351" s="11" t="s">
        <v>36</v>
      </c>
      <c r="AX1351" s="11" t="s">
        <v>76</v>
      </c>
      <c r="AY1351" s="244" t="s">
        <v>154</v>
      </c>
    </row>
    <row r="1352" s="11" customFormat="1">
      <c r="B1352" s="234"/>
      <c r="C1352" s="235"/>
      <c r="D1352" s="236" t="s">
        <v>162</v>
      </c>
      <c r="E1352" s="237" t="s">
        <v>21</v>
      </c>
      <c r="F1352" s="238" t="s">
        <v>304</v>
      </c>
      <c r="G1352" s="235"/>
      <c r="H1352" s="237" t="s">
        <v>21</v>
      </c>
      <c r="I1352" s="239"/>
      <c r="J1352" s="235"/>
      <c r="K1352" s="235"/>
      <c r="L1352" s="240"/>
      <c r="M1352" s="241"/>
      <c r="N1352" s="242"/>
      <c r="O1352" s="242"/>
      <c r="P1352" s="242"/>
      <c r="Q1352" s="242"/>
      <c r="R1352" s="242"/>
      <c r="S1352" s="242"/>
      <c r="T1352" s="243"/>
      <c r="AT1352" s="244" t="s">
        <v>162</v>
      </c>
      <c r="AU1352" s="244" t="s">
        <v>85</v>
      </c>
      <c r="AV1352" s="11" t="s">
        <v>38</v>
      </c>
      <c r="AW1352" s="11" t="s">
        <v>36</v>
      </c>
      <c r="AX1352" s="11" t="s">
        <v>76</v>
      </c>
      <c r="AY1352" s="244" t="s">
        <v>154</v>
      </c>
    </row>
    <row r="1353" s="12" customFormat="1">
      <c r="B1353" s="245"/>
      <c r="C1353" s="246"/>
      <c r="D1353" s="236" t="s">
        <v>162</v>
      </c>
      <c r="E1353" s="247" t="s">
        <v>21</v>
      </c>
      <c r="F1353" s="248" t="s">
        <v>659</v>
      </c>
      <c r="G1353" s="246"/>
      <c r="H1353" s="249">
        <v>1</v>
      </c>
      <c r="I1353" s="250"/>
      <c r="J1353" s="246"/>
      <c r="K1353" s="246"/>
      <c r="L1353" s="251"/>
      <c r="M1353" s="252"/>
      <c r="N1353" s="253"/>
      <c r="O1353" s="253"/>
      <c r="P1353" s="253"/>
      <c r="Q1353" s="253"/>
      <c r="R1353" s="253"/>
      <c r="S1353" s="253"/>
      <c r="T1353" s="254"/>
      <c r="AT1353" s="255" t="s">
        <v>162</v>
      </c>
      <c r="AU1353" s="255" t="s">
        <v>85</v>
      </c>
      <c r="AV1353" s="12" t="s">
        <v>85</v>
      </c>
      <c r="AW1353" s="12" t="s">
        <v>36</v>
      </c>
      <c r="AX1353" s="12" t="s">
        <v>76</v>
      </c>
      <c r="AY1353" s="255" t="s">
        <v>154</v>
      </c>
    </row>
    <row r="1354" s="14" customFormat="1">
      <c r="B1354" s="267"/>
      <c r="C1354" s="268"/>
      <c r="D1354" s="236" t="s">
        <v>162</v>
      </c>
      <c r="E1354" s="269" t="s">
        <v>21</v>
      </c>
      <c r="F1354" s="270" t="s">
        <v>306</v>
      </c>
      <c r="G1354" s="268"/>
      <c r="H1354" s="271">
        <v>1</v>
      </c>
      <c r="I1354" s="272"/>
      <c r="J1354" s="268"/>
      <c r="K1354" s="268"/>
      <c r="L1354" s="273"/>
      <c r="M1354" s="274"/>
      <c r="N1354" s="275"/>
      <c r="O1354" s="275"/>
      <c r="P1354" s="275"/>
      <c r="Q1354" s="275"/>
      <c r="R1354" s="275"/>
      <c r="S1354" s="275"/>
      <c r="T1354" s="276"/>
      <c r="AT1354" s="277" t="s">
        <v>162</v>
      </c>
      <c r="AU1354" s="277" t="s">
        <v>85</v>
      </c>
      <c r="AV1354" s="14" t="s">
        <v>170</v>
      </c>
      <c r="AW1354" s="14" t="s">
        <v>36</v>
      </c>
      <c r="AX1354" s="14" t="s">
        <v>76</v>
      </c>
      <c r="AY1354" s="277" t="s">
        <v>154</v>
      </c>
    </row>
    <row r="1355" s="13" customFormat="1">
      <c r="B1355" s="256"/>
      <c r="C1355" s="257"/>
      <c r="D1355" s="236" t="s">
        <v>162</v>
      </c>
      <c r="E1355" s="258" t="s">
        <v>21</v>
      </c>
      <c r="F1355" s="259" t="s">
        <v>166</v>
      </c>
      <c r="G1355" s="257"/>
      <c r="H1355" s="260">
        <v>1</v>
      </c>
      <c r="I1355" s="261"/>
      <c r="J1355" s="257"/>
      <c r="K1355" s="257"/>
      <c r="L1355" s="262"/>
      <c r="M1355" s="263"/>
      <c r="N1355" s="264"/>
      <c r="O1355" s="264"/>
      <c r="P1355" s="264"/>
      <c r="Q1355" s="264"/>
      <c r="R1355" s="264"/>
      <c r="S1355" s="264"/>
      <c r="T1355" s="265"/>
      <c r="AT1355" s="266" t="s">
        <v>162</v>
      </c>
      <c r="AU1355" s="266" t="s">
        <v>85</v>
      </c>
      <c r="AV1355" s="13" t="s">
        <v>160</v>
      </c>
      <c r="AW1355" s="13" t="s">
        <v>36</v>
      </c>
      <c r="AX1355" s="13" t="s">
        <v>38</v>
      </c>
      <c r="AY1355" s="266" t="s">
        <v>154</v>
      </c>
    </row>
    <row r="1356" s="1" customFormat="1" ht="25.5" customHeight="1">
      <c r="B1356" s="47"/>
      <c r="C1356" s="222" t="s">
        <v>1388</v>
      </c>
      <c r="D1356" s="222" t="s">
        <v>156</v>
      </c>
      <c r="E1356" s="223" t="s">
        <v>1389</v>
      </c>
      <c r="F1356" s="224" t="s">
        <v>1390</v>
      </c>
      <c r="G1356" s="225" t="s">
        <v>1391</v>
      </c>
      <c r="H1356" s="226">
        <v>1</v>
      </c>
      <c r="I1356" s="227"/>
      <c r="J1356" s="228">
        <f>ROUND(I1356*H1356,2)</f>
        <v>0</v>
      </c>
      <c r="K1356" s="224" t="s">
        <v>21</v>
      </c>
      <c r="L1356" s="73"/>
      <c r="M1356" s="229" t="s">
        <v>21</v>
      </c>
      <c r="N1356" s="230" t="s">
        <v>47</v>
      </c>
      <c r="O1356" s="48"/>
      <c r="P1356" s="231">
        <f>O1356*H1356</f>
        <v>0</v>
      </c>
      <c r="Q1356" s="231">
        <v>0</v>
      </c>
      <c r="R1356" s="231">
        <f>Q1356*H1356</f>
        <v>0</v>
      </c>
      <c r="S1356" s="231">
        <v>0</v>
      </c>
      <c r="T1356" s="232">
        <f>S1356*H1356</f>
        <v>0</v>
      </c>
      <c r="AR1356" s="24" t="s">
        <v>243</v>
      </c>
      <c r="AT1356" s="24" t="s">
        <v>156</v>
      </c>
      <c r="AU1356" s="24" t="s">
        <v>85</v>
      </c>
      <c r="AY1356" s="24" t="s">
        <v>154</v>
      </c>
      <c r="BE1356" s="233">
        <f>IF(N1356="základní",J1356,0)</f>
        <v>0</v>
      </c>
      <c r="BF1356" s="233">
        <f>IF(N1356="snížená",J1356,0)</f>
        <v>0</v>
      </c>
      <c r="BG1356" s="233">
        <f>IF(N1356="zákl. přenesená",J1356,0)</f>
        <v>0</v>
      </c>
      <c r="BH1356" s="233">
        <f>IF(N1356="sníž. přenesená",J1356,0)</f>
        <v>0</v>
      </c>
      <c r="BI1356" s="233">
        <f>IF(N1356="nulová",J1356,0)</f>
        <v>0</v>
      </c>
      <c r="BJ1356" s="24" t="s">
        <v>38</v>
      </c>
      <c r="BK1356" s="233">
        <f>ROUND(I1356*H1356,2)</f>
        <v>0</v>
      </c>
      <c r="BL1356" s="24" t="s">
        <v>243</v>
      </c>
      <c r="BM1356" s="24" t="s">
        <v>1392</v>
      </c>
    </row>
    <row r="1357" s="1" customFormat="1" ht="25.5" customHeight="1">
      <c r="B1357" s="47"/>
      <c r="C1357" s="222" t="s">
        <v>1393</v>
      </c>
      <c r="D1357" s="222" t="s">
        <v>156</v>
      </c>
      <c r="E1357" s="223" t="s">
        <v>1394</v>
      </c>
      <c r="F1357" s="224" t="s">
        <v>1395</v>
      </c>
      <c r="G1357" s="225" t="s">
        <v>1391</v>
      </c>
      <c r="H1357" s="226">
        <v>1</v>
      </c>
      <c r="I1357" s="227"/>
      <c r="J1357" s="228">
        <f>ROUND(I1357*H1357,2)</f>
        <v>0</v>
      </c>
      <c r="K1357" s="224" t="s">
        <v>21</v>
      </c>
      <c r="L1357" s="73"/>
      <c r="M1357" s="229" t="s">
        <v>21</v>
      </c>
      <c r="N1357" s="230" t="s">
        <v>47</v>
      </c>
      <c r="O1357" s="48"/>
      <c r="P1357" s="231">
        <f>O1357*H1357</f>
        <v>0</v>
      </c>
      <c r="Q1357" s="231">
        <v>0</v>
      </c>
      <c r="R1357" s="231">
        <f>Q1357*H1357</f>
        <v>0</v>
      </c>
      <c r="S1357" s="231">
        <v>0</v>
      </c>
      <c r="T1357" s="232">
        <f>S1357*H1357</f>
        <v>0</v>
      </c>
      <c r="AR1357" s="24" t="s">
        <v>243</v>
      </c>
      <c r="AT1357" s="24" t="s">
        <v>156</v>
      </c>
      <c r="AU1357" s="24" t="s">
        <v>85</v>
      </c>
      <c r="AY1357" s="24" t="s">
        <v>154</v>
      </c>
      <c r="BE1357" s="233">
        <f>IF(N1357="základní",J1357,0)</f>
        <v>0</v>
      </c>
      <c r="BF1357" s="233">
        <f>IF(N1357="snížená",J1357,0)</f>
        <v>0</v>
      </c>
      <c r="BG1357" s="233">
        <f>IF(N1357="zákl. přenesená",J1357,0)</f>
        <v>0</v>
      </c>
      <c r="BH1357" s="233">
        <f>IF(N1357="sníž. přenesená",J1357,0)</f>
        <v>0</v>
      </c>
      <c r="BI1357" s="233">
        <f>IF(N1357="nulová",J1357,0)</f>
        <v>0</v>
      </c>
      <c r="BJ1357" s="24" t="s">
        <v>38</v>
      </c>
      <c r="BK1357" s="233">
        <f>ROUND(I1357*H1357,2)</f>
        <v>0</v>
      </c>
      <c r="BL1357" s="24" t="s">
        <v>243</v>
      </c>
      <c r="BM1357" s="24" t="s">
        <v>1396</v>
      </c>
    </row>
    <row r="1358" s="1" customFormat="1">
      <c r="B1358" s="47"/>
      <c r="C1358" s="75"/>
      <c r="D1358" s="236" t="s">
        <v>258</v>
      </c>
      <c r="E1358" s="75"/>
      <c r="F1358" s="278" t="s">
        <v>1397</v>
      </c>
      <c r="G1358" s="75"/>
      <c r="H1358" s="75"/>
      <c r="I1358" s="192"/>
      <c r="J1358" s="75"/>
      <c r="K1358" s="75"/>
      <c r="L1358" s="73"/>
      <c r="M1358" s="279"/>
      <c r="N1358" s="48"/>
      <c r="O1358" s="48"/>
      <c r="P1358" s="48"/>
      <c r="Q1358" s="48"/>
      <c r="R1358" s="48"/>
      <c r="S1358" s="48"/>
      <c r="T1358" s="96"/>
      <c r="AT1358" s="24" t="s">
        <v>258</v>
      </c>
      <c r="AU1358" s="24" t="s">
        <v>85</v>
      </c>
    </row>
    <row r="1359" s="1" customFormat="1" ht="16.5" customHeight="1">
      <c r="B1359" s="47"/>
      <c r="C1359" s="222" t="s">
        <v>1398</v>
      </c>
      <c r="D1359" s="222" t="s">
        <v>156</v>
      </c>
      <c r="E1359" s="223" t="s">
        <v>1399</v>
      </c>
      <c r="F1359" s="224" t="s">
        <v>1400</v>
      </c>
      <c r="G1359" s="225" t="s">
        <v>269</v>
      </c>
      <c r="H1359" s="226">
        <v>1</v>
      </c>
      <c r="I1359" s="227"/>
      <c r="J1359" s="228">
        <f>ROUND(I1359*H1359,2)</f>
        <v>0</v>
      </c>
      <c r="K1359" s="224" t="s">
        <v>21</v>
      </c>
      <c r="L1359" s="73"/>
      <c r="M1359" s="229" t="s">
        <v>21</v>
      </c>
      <c r="N1359" s="230" t="s">
        <v>47</v>
      </c>
      <c r="O1359" s="48"/>
      <c r="P1359" s="231">
        <f>O1359*H1359</f>
        <v>0</v>
      </c>
      <c r="Q1359" s="231">
        <v>0</v>
      </c>
      <c r="R1359" s="231">
        <f>Q1359*H1359</f>
        <v>0</v>
      </c>
      <c r="S1359" s="231">
        <v>0</v>
      </c>
      <c r="T1359" s="232">
        <f>S1359*H1359</f>
        <v>0</v>
      </c>
      <c r="AR1359" s="24" t="s">
        <v>243</v>
      </c>
      <c r="AT1359" s="24" t="s">
        <v>156</v>
      </c>
      <c r="AU1359" s="24" t="s">
        <v>85</v>
      </c>
      <c r="AY1359" s="24" t="s">
        <v>154</v>
      </c>
      <c r="BE1359" s="233">
        <f>IF(N1359="základní",J1359,0)</f>
        <v>0</v>
      </c>
      <c r="BF1359" s="233">
        <f>IF(N1359="snížená",J1359,0)</f>
        <v>0</v>
      </c>
      <c r="BG1359" s="233">
        <f>IF(N1359="zákl. přenesená",J1359,0)</f>
        <v>0</v>
      </c>
      <c r="BH1359" s="233">
        <f>IF(N1359="sníž. přenesená",J1359,0)</f>
        <v>0</v>
      </c>
      <c r="BI1359" s="233">
        <f>IF(N1359="nulová",J1359,0)</f>
        <v>0</v>
      </c>
      <c r="BJ1359" s="24" t="s">
        <v>38</v>
      </c>
      <c r="BK1359" s="233">
        <f>ROUND(I1359*H1359,2)</f>
        <v>0</v>
      </c>
      <c r="BL1359" s="24" t="s">
        <v>243</v>
      </c>
      <c r="BM1359" s="24" t="s">
        <v>1401</v>
      </c>
    </row>
    <row r="1360" s="1" customFormat="1" ht="16.5" customHeight="1">
      <c r="B1360" s="47"/>
      <c r="C1360" s="222" t="s">
        <v>1402</v>
      </c>
      <c r="D1360" s="222" t="s">
        <v>156</v>
      </c>
      <c r="E1360" s="223" t="s">
        <v>1403</v>
      </c>
      <c r="F1360" s="224" t="s">
        <v>1404</v>
      </c>
      <c r="G1360" s="225" t="s">
        <v>246</v>
      </c>
      <c r="H1360" s="226">
        <v>0.0050000000000000001</v>
      </c>
      <c r="I1360" s="227"/>
      <c r="J1360" s="228">
        <f>ROUND(I1360*H1360,2)</f>
        <v>0</v>
      </c>
      <c r="K1360" s="224" t="s">
        <v>21</v>
      </c>
      <c r="L1360" s="73"/>
      <c r="M1360" s="229" t="s">
        <v>21</v>
      </c>
      <c r="N1360" s="230" t="s">
        <v>47</v>
      </c>
      <c r="O1360" s="48"/>
      <c r="P1360" s="231">
        <f>O1360*H1360</f>
        <v>0</v>
      </c>
      <c r="Q1360" s="231">
        <v>0</v>
      </c>
      <c r="R1360" s="231">
        <f>Q1360*H1360</f>
        <v>0</v>
      </c>
      <c r="S1360" s="231">
        <v>0</v>
      </c>
      <c r="T1360" s="232">
        <f>S1360*H1360</f>
        <v>0</v>
      </c>
      <c r="AR1360" s="24" t="s">
        <v>243</v>
      </c>
      <c r="AT1360" s="24" t="s">
        <v>156</v>
      </c>
      <c r="AU1360" s="24" t="s">
        <v>85</v>
      </c>
      <c r="AY1360" s="24" t="s">
        <v>154</v>
      </c>
      <c r="BE1360" s="233">
        <f>IF(N1360="základní",J1360,0)</f>
        <v>0</v>
      </c>
      <c r="BF1360" s="233">
        <f>IF(N1360="snížená",J1360,0)</f>
        <v>0</v>
      </c>
      <c r="BG1360" s="233">
        <f>IF(N1360="zákl. přenesená",J1360,0)</f>
        <v>0</v>
      </c>
      <c r="BH1360" s="233">
        <f>IF(N1360="sníž. přenesená",J1360,0)</f>
        <v>0</v>
      </c>
      <c r="BI1360" s="233">
        <f>IF(N1360="nulová",J1360,0)</f>
        <v>0</v>
      </c>
      <c r="BJ1360" s="24" t="s">
        <v>38</v>
      </c>
      <c r="BK1360" s="233">
        <f>ROUND(I1360*H1360,2)</f>
        <v>0</v>
      </c>
      <c r="BL1360" s="24" t="s">
        <v>243</v>
      </c>
      <c r="BM1360" s="24" t="s">
        <v>1405</v>
      </c>
    </row>
    <row r="1361" s="1" customFormat="1" ht="16.5" customHeight="1">
      <c r="B1361" s="47"/>
      <c r="C1361" s="222" t="s">
        <v>1406</v>
      </c>
      <c r="D1361" s="222" t="s">
        <v>156</v>
      </c>
      <c r="E1361" s="223" t="s">
        <v>1407</v>
      </c>
      <c r="F1361" s="224" t="s">
        <v>1408</v>
      </c>
      <c r="G1361" s="225" t="s">
        <v>246</v>
      </c>
      <c r="H1361" s="226">
        <v>0.0050000000000000001</v>
      </c>
      <c r="I1361" s="227"/>
      <c r="J1361" s="228">
        <f>ROUND(I1361*H1361,2)</f>
        <v>0</v>
      </c>
      <c r="K1361" s="224" t="s">
        <v>21</v>
      </c>
      <c r="L1361" s="73"/>
      <c r="M1361" s="229" t="s">
        <v>21</v>
      </c>
      <c r="N1361" s="230" t="s">
        <v>47</v>
      </c>
      <c r="O1361" s="48"/>
      <c r="P1361" s="231">
        <f>O1361*H1361</f>
        <v>0</v>
      </c>
      <c r="Q1361" s="231">
        <v>0</v>
      </c>
      <c r="R1361" s="231">
        <f>Q1361*H1361</f>
        <v>0</v>
      </c>
      <c r="S1361" s="231">
        <v>0</v>
      </c>
      <c r="T1361" s="232">
        <f>S1361*H1361</f>
        <v>0</v>
      </c>
      <c r="AR1361" s="24" t="s">
        <v>243</v>
      </c>
      <c r="AT1361" s="24" t="s">
        <v>156</v>
      </c>
      <c r="AU1361" s="24" t="s">
        <v>85</v>
      </c>
      <c r="AY1361" s="24" t="s">
        <v>154</v>
      </c>
      <c r="BE1361" s="233">
        <f>IF(N1361="základní",J1361,0)</f>
        <v>0</v>
      </c>
      <c r="BF1361" s="233">
        <f>IF(N1361="snížená",J1361,0)</f>
        <v>0</v>
      </c>
      <c r="BG1361" s="233">
        <f>IF(N1361="zákl. přenesená",J1361,0)</f>
        <v>0</v>
      </c>
      <c r="BH1361" s="233">
        <f>IF(N1361="sníž. přenesená",J1361,0)</f>
        <v>0</v>
      </c>
      <c r="BI1361" s="233">
        <f>IF(N1361="nulová",J1361,0)</f>
        <v>0</v>
      </c>
      <c r="BJ1361" s="24" t="s">
        <v>38</v>
      </c>
      <c r="BK1361" s="233">
        <f>ROUND(I1361*H1361,2)</f>
        <v>0</v>
      </c>
      <c r="BL1361" s="24" t="s">
        <v>243</v>
      </c>
      <c r="BM1361" s="24" t="s">
        <v>1409</v>
      </c>
    </row>
    <row r="1362" s="10" customFormat="1" ht="29.88" customHeight="1">
      <c r="B1362" s="206"/>
      <c r="C1362" s="207"/>
      <c r="D1362" s="208" t="s">
        <v>75</v>
      </c>
      <c r="E1362" s="220" t="s">
        <v>1410</v>
      </c>
      <c r="F1362" s="220" t="s">
        <v>1411</v>
      </c>
      <c r="G1362" s="207"/>
      <c r="H1362" s="207"/>
      <c r="I1362" s="210"/>
      <c r="J1362" s="221">
        <f>BK1362</f>
        <v>0</v>
      </c>
      <c r="K1362" s="207"/>
      <c r="L1362" s="212"/>
      <c r="M1362" s="213"/>
      <c r="N1362" s="214"/>
      <c r="O1362" s="214"/>
      <c r="P1362" s="215">
        <f>SUM(P1363:P1394)</f>
        <v>0</v>
      </c>
      <c r="Q1362" s="214"/>
      <c r="R1362" s="215">
        <f>SUM(R1363:R1394)</f>
        <v>0.0051700000000000001</v>
      </c>
      <c r="S1362" s="214"/>
      <c r="T1362" s="216">
        <f>SUM(T1363:T1394)</f>
        <v>0</v>
      </c>
      <c r="AR1362" s="217" t="s">
        <v>85</v>
      </c>
      <c r="AT1362" s="218" t="s">
        <v>75</v>
      </c>
      <c r="AU1362" s="218" t="s">
        <v>38</v>
      </c>
      <c r="AY1362" s="217" t="s">
        <v>154</v>
      </c>
      <c r="BK1362" s="219">
        <f>SUM(BK1363:BK1394)</f>
        <v>0</v>
      </c>
    </row>
    <row r="1363" s="1" customFormat="1" ht="16.5" customHeight="1">
      <c r="B1363" s="47"/>
      <c r="C1363" s="222" t="s">
        <v>1412</v>
      </c>
      <c r="D1363" s="222" t="s">
        <v>156</v>
      </c>
      <c r="E1363" s="223" t="s">
        <v>1413</v>
      </c>
      <c r="F1363" s="224" t="s">
        <v>1414</v>
      </c>
      <c r="G1363" s="225" t="s">
        <v>269</v>
      </c>
      <c r="H1363" s="226">
        <v>1</v>
      </c>
      <c r="I1363" s="227"/>
      <c r="J1363" s="228">
        <f>ROUND(I1363*H1363,2)</f>
        <v>0</v>
      </c>
      <c r="K1363" s="224" t="s">
        <v>21</v>
      </c>
      <c r="L1363" s="73"/>
      <c r="M1363" s="229" t="s">
        <v>21</v>
      </c>
      <c r="N1363" s="230" t="s">
        <v>47</v>
      </c>
      <c r="O1363" s="48"/>
      <c r="P1363" s="231">
        <f>O1363*H1363</f>
        <v>0</v>
      </c>
      <c r="Q1363" s="231">
        <v>0</v>
      </c>
      <c r="R1363" s="231">
        <f>Q1363*H1363</f>
        <v>0</v>
      </c>
      <c r="S1363" s="231">
        <v>0</v>
      </c>
      <c r="T1363" s="232">
        <f>S1363*H1363</f>
        <v>0</v>
      </c>
      <c r="AR1363" s="24" t="s">
        <v>243</v>
      </c>
      <c r="AT1363" s="24" t="s">
        <v>156</v>
      </c>
      <c r="AU1363" s="24" t="s">
        <v>85</v>
      </c>
      <c r="AY1363" s="24" t="s">
        <v>154</v>
      </c>
      <c r="BE1363" s="233">
        <f>IF(N1363="základní",J1363,0)</f>
        <v>0</v>
      </c>
      <c r="BF1363" s="233">
        <f>IF(N1363="snížená",J1363,0)</f>
        <v>0</v>
      </c>
      <c r="BG1363" s="233">
        <f>IF(N1363="zákl. přenesená",J1363,0)</f>
        <v>0</v>
      </c>
      <c r="BH1363" s="233">
        <f>IF(N1363="sníž. přenesená",J1363,0)</f>
        <v>0</v>
      </c>
      <c r="BI1363" s="233">
        <f>IF(N1363="nulová",J1363,0)</f>
        <v>0</v>
      </c>
      <c r="BJ1363" s="24" t="s">
        <v>38</v>
      </c>
      <c r="BK1363" s="233">
        <f>ROUND(I1363*H1363,2)</f>
        <v>0</v>
      </c>
      <c r="BL1363" s="24" t="s">
        <v>243</v>
      </c>
      <c r="BM1363" s="24" t="s">
        <v>1415</v>
      </c>
    </row>
    <row r="1364" s="11" customFormat="1">
      <c r="B1364" s="234"/>
      <c r="C1364" s="235"/>
      <c r="D1364" s="236" t="s">
        <v>162</v>
      </c>
      <c r="E1364" s="237" t="s">
        <v>21</v>
      </c>
      <c r="F1364" s="238" t="s">
        <v>197</v>
      </c>
      <c r="G1364" s="235"/>
      <c r="H1364" s="237" t="s">
        <v>21</v>
      </c>
      <c r="I1364" s="239"/>
      <c r="J1364" s="235"/>
      <c r="K1364" s="235"/>
      <c r="L1364" s="240"/>
      <c r="M1364" s="241"/>
      <c r="N1364" s="242"/>
      <c r="O1364" s="242"/>
      <c r="P1364" s="242"/>
      <c r="Q1364" s="242"/>
      <c r="R1364" s="242"/>
      <c r="S1364" s="242"/>
      <c r="T1364" s="243"/>
      <c r="AT1364" s="244" t="s">
        <v>162</v>
      </c>
      <c r="AU1364" s="244" t="s">
        <v>85</v>
      </c>
      <c r="AV1364" s="11" t="s">
        <v>38</v>
      </c>
      <c r="AW1364" s="11" t="s">
        <v>36</v>
      </c>
      <c r="AX1364" s="11" t="s">
        <v>76</v>
      </c>
      <c r="AY1364" s="244" t="s">
        <v>154</v>
      </c>
    </row>
    <row r="1365" s="11" customFormat="1">
      <c r="B1365" s="234"/>
      <c r="C1365" s="235"/>
      <c r="D1365" s="236" t="s">
        <v>162</v>
      </c>
      <c r="E1365" s="237" t="s">
        <v>21</v>
      </c>
      <c r="F1365" s="238" t="s">
        <v>304</v>
      </c>
      <c r="G1365" s="235"/>
      <c r="H1365" s="237" t="s">
        <v>21</v>
      </c>
      <c r="I1365" s="239"/>
      <c r="J1365" s="235"/>
      <c r="K1365" s="235"/>
      <c r="L1365" s="240"/>
      <c r="M1365" s="241"/>
      <c r="N1365" s="242"/>
      <c r="O1365" s="242"/>
      <c r="P1365" s="242"/>
      <c r="Q1365" s="242"/>
      <c r="R1365" s="242"/>
      <c r="S1365" s="242"/>
      <c r="T1365" s="243"/>
      <c r="AT1365" s="244" t="s">
        <v>162</v>
      </c>
      <c r="AU1365" s="244" t="s">
        <v>85</v>
      </c>
      <c r="AV1365" s="11" t="s">
        <v>38</v>
      </c>
      <c r="AW1365" s="11" t="s">
        <v>36</v>
      </c>
      <c r="AX1365" s="11" t="s">
        <v>76</v>
      </c>
      <c r="AY1365" s="244" t="s">
        <v>154</v>
      </c>
    </row>
    <row r="1366" s="12" customFormat="1">
      <c r="B1366" s="245"/>
      <c r="C1366" s="246"/>
      <c r="D1366" s="236" t="s">
        <v>162</v>
      </c>
      <c r="E1366" s="247" t="s">
        <v>21</v>
      </c>
      <c r="F1366" s="248" t="s">
        <v>659</v>
      </c>
      <c r="G1366" s="246"/>
      <c r="H1366" s="249">
        <v>1</v>
      </c>
      <c r="I1366" s="250"/>
      <c r="J1366" s="246"/>
      <c r="K1366" s="246"/>
      <c r="L1366" s="251"/>
      <c r="M1366" s="252"/>
      <c r="N1366" s="253"/>
      <c r="O1366" s="253"/>
      <c r="P1366" s="253"/>
      <c r="Q1366" s="253"/>
      <c r="R1366" s="253"/>
      <c r="S1366" s="253"/>
      <c r="T1366" s="254"/>
      <c r="AT1366" s="255" t="s">
        <v>162</v>
      </c>
      <c r="AU1366" s="255" t="s">
        <v>85</v>
      </c>
      <c r="AV1366" s="12" t="s">
        <v>85</v>
      </c>
      <c r="AW1366" s="12" t="s">
        <v>36</v>
      </c>
      <c r="AX1366" s="12" t="s">
        <v>76</v>
      </c>
      <c r="AY1366" s="255" t="s">
        <v>154</v>
      </c>
    </row>
    <row r="1367" s="14" customFormat="1">
      <c r="B1367" s="267"/>
      <c r="C1367" s="268"/>
      <c r="D1367" s="236" t="s">
        <v>162</v>
      </c>
      <c r="E1367" s="269" t="s">
        <v>21</v>
      </c>
      <c r="F1367" s="270" t="s">
        <v>306</v>
      </c>
      <c r="G1367" s="268"/>
      <c r="H1367" s="271">
        <v>1</v>
      </c>
      <c r="I1367" s="272"/>
      <c r="J1367" s="268"/>
      <c r="K1367" s="268"/>
      <c r="L1367" s="273"/>
      <c r="M1367" s="274"/>
      <c r="N1367" s="275"/>
      <c r="O1367" s="275"/>
      <c r="P1367" s="275"/>
      <c r="Q1367" s="275"/>
      <c r="R1367" s="275"/>
      <c r="S1367" s="275"/>
      <c r="T1367" s="276"/>
      <c r="AT1367" s="277" t="s">
        <v>162</v>
      </c>
      <c r="AU1367" s="277" t="s">
        <v>85</v>
      </c>
      <c r="AV1367" s="14" t="s">
        <v>170</v>
      </c>
      <c r="AW1367" s="14" t="s">
        <v>36</v>
      </c>
      <c r="AX1367" s="14" t="s">
        <v>76</v>
      </c>
      <c r="AY1367" s="277" t="s">
        <v>154</v>
      </c>
    </row>
    <row r="1368" s="13" customFormat="1">
      <c r="B1368" s="256"/>
      <c r="C1368" s="257"/>
      <c r="D1368" s="236" t="s">
        <v>162</v>
      </c>
      <c r="E1368" s="258" t="s">
        <v>21</v>
      </c>
      <c r="F1368" s="259" t="s">
        <v>166</v>
      </c>
      <c r="G1368" s="257"/>
      <c r="H1368" s="260">
        <v>1</v>
      </c>
      <c r="I1368" s="261"/>
      <c r="J1368" s="257"/>
      <c r="K1368" s="257"/>
      <c r="L1368" s="262"/>
      <c r="M1368" s="263"/>
      <c r="N1368" s="264"/>
      <c r="O1368" s="264"/>
      <c r="P1368" s="264"/>
      <c r="Q1368" s="264"/>
      <c r="R1368" s="264"/>
      <c r="S1368" s="264"/>
      <c r="T1368" s="265"/>
      <c r="AT1368" s="266" t="s">
        <v>162</v>
      </c>
      <c r="AU1368" s="266" t="s">
        <v>85</v>
      </c>
      <c r="AV1368" s="13" t="s">
        <v>160</v>
      </c>
      <c r="AW1368" s="13" t="s">
        <v>36</v>
      </c>
      <c r="AX1368" s="13" t="s">
        <v>38</v>
      </c>
      <c r="AY1368" s="266" t="s">
        <v>154</v>
      </c>
    </row>
    <row r="1369" s="1" customFormat="1" ht="16.5" customHeight="1">
      <c r="B1369" s="47"/>
      <c r="C1369" s="280" t="s">
        <v>1416</v>
      </c>
      <c r="D1369" s="280" t="s">
        <v>293</v>
      </c>
      <c r="E1369" s="281" t="s">
        <v>1417</v>
      </c>
      <c r="F1369" s="282" t="s">
        <v>1418</v>
      </c>
      <c r="G1369" s="283" t="s">
        <v>269</v>
      </c>
      <c r="H1369" s="284">
        <v>1</v>
      </c>
      <c r="I1369" s="285"/>
      <c r="J1369" s="286">
        <f>ROUND(I1369*H1369,2)</f>
        <v>0</v>
      </c>
      <c r="K1369" s="282" t="s">
        <v>21</v>
      </c>
      <c r="L1369" s="287"/>
      <c r="M1369" s="288" t="s">
        <v>21</v>
      </c>
      <c r="N1369" s="289" t="s">
        <v>47</v>
      </c>
      <c r="O1369" s="48"/>
      <c r="P1369" s="231">
        <f>O1369*H1369</f>
        <v>0</v>
      </c>
      <c r="Q1369" s="231">
        <v>0.0047000000000000002</v>
      </c>
      <c r="R1369" s="231">
        <f>Q1369*H1369</f>
        <v>0.0047000000000000002</v>
      </c>
      <c r="S1369" s="231">
        <v>0</v>
      </c>
      <c r="T1369" s="232">
        <f>S1369*H1369</f>
        <v>0</v>
      </c>
      <c r="AR1369" s="24" t="s">
        <v>362</v>
      </c>
      <c r="AT1369" s="24" t="s">
        <v>293</v>
      </c>
      <c r="AU1369" s="24" t="s">
        <v>85</v>
      </c>
      <c r="AY1369" s="24" t="s">
        <v>154</v>
      </c>
      <c r="BE1369" s="233">
        <f>IF(N1369="základní",J1369,0)</f>
        <v>0</v>
      </c>
      <c r="BF1369" s="233">
        <f>IF(N1369="snížená",J1369,0)</f>
        <v>0</v>
      </c>
      <c r="BG1369" s="233">
        <f>IF(N1369="zákl. přenesená",J1369,0)</f>
        <v>0</v>
      </c>
      <c r="BH1369" s="233">
        <f>IF(N1369="sníž. přenesená",J1369,0)</f>
        <v>0</v>
      </c>
      <c r="BI1369" s="233">
        <f>IF(N1369="nulová",J1369,0)</f>
        <v>0</v>
      </c>
      <c r="BJ1369" s="24" t="s">
        <v>38</v>
      </c>
      <c r="BK1369" s="233">
        <f>ROUND(I1369*H1369,2)</f>
        <v>0</v>
      </c>
      <c r="BL1369" s="24" t="s">
        <v>243</v>
      </c>
      <c r="BM1369" s="24" t="s">
        <v>1419</v>
      </c>
    </row>
    <row r="1370" s="1" customFormat="1">
      <c r="B1370" s="47"/>
      <c r="C1370" s="75"/>
      <c r="D1370" s="236" t="s">
        <v>258</v>
      </c>
      <c r="E1370" s="75"/>
      <c r="F1370" s="278" t="s">
        <v>1420</v>
      </c>
      <c r="G1370" s="75"/>
      <c r="H1370" s="75"/>
      <c r="I1370" s="192"/>
      <c r="J1370" s="75"/>
      <c r="K1370" s="75"/>
      <c r="L1370" s="73"/>
      <c r="M1370" s="279"/>
      <c r="N1370" s="48"/>
      <c r="O1370" s="48"/>
      <c r="P1370" s="48"/>
      <c r="Q1370" s="48"/>
      <c r="R1370" s="48"/>
      <c r="S1370" s="48"/>
      <c r="T1370" s="96"/>
      <c r="AT1370" s="24" t="s">
        <v>258</v>
      </c>
      <c r="AU1370" s="24" t="s">
        <v>85</v>
      </c>
    </row>
    <row r="1371" s="1" customFormat="1" ht="16.5" customHeight="1">
      <c r="B1371" s="47"/>
      <c r="C1371" s="222" t="s">
        <v>1421</v>
      </c>
      <c r="D1371" s="222" t="s">
        <v>156</v>
      </c>
      <c r="E1371" s="223" t="s">
        <v>1422</v>
      </c>
      <c r="F1371" s="224" t="s">
        <v>1423</v>
      </c>
      <c r="G1371" s="225" t="s">
        <v>269</v>
      </c>
      <c r="H1371" s="226">
        <v>1</v>
      </c>
      <c r="I1371" s="227"/>
      <c r="J1371" s="228">
        <f>ROUND(I1371*H1371,2)</f>
        <v>0</v>
      </c>
      <c r="K1371" s="224" t="s">
        <v>21</v>
      </c>
      <c r="L1371" s="73"/>
      <c r="M1371" s="229" t="s">
        <v>21</v>
      </c>
      <c r="N1371" s="230" t="s">
        <v>47</v>
      </c>
      <c r="O1371" s="48"/>
      <c r="P1371" s="231">
        <f>O1371*H1371</f>
        <v>0</v>
      </c>
      <c r="Q1371" s="231">
        <v>0</v>
      </c>
      <c r="R1371" s="231">
        <f>Q1371*H1371</f>
        <v>0</v>
      </c>
      <c r="S1371" s="231">
        <v>0</v>
      </c>
      <c r="T1371" s="232">
        <f>S1371*H1371</f>
        <v>0</v>
      </c>
      <c r="AR1371" s="24" t="s">
        <v>243</v>
      </c>
      <c r="AT1371" s="24" t="s">
        <v>156</v>
      </c>
      <c r="AU1371" s="24" t="s">
        <v>85</v>
      </c>
      <c r="AY1371" s="24" t="s">
        <v>154</v>
      </c>
      <c r="BE1371" s="233">
        <f>IF(N1371="základní",J1371,0)</f>
        <v>0</v>
      </c>
      <c r="BF1371" s="233">
        <f>IF(N1371="snížená",J1371,0)</f>
        <v>0</v>
      </c>
      <c r="BG1371" s="233">
        <f>IF(N1371="zákl. přenesená",J1371,0)</f>
        <v>0</v>
      </c>
      <c r="BH1371" s="233">
        <f>IF(N1371="sníž. přenesená",J1371,0)</f>
        <v>0</v>
      </c>
      <c r="BI1371" s="233">
        <f>IF(N1371="nulová",J1371,0)</f>
        <v>0</v>
      </c>
      <c r="BJ1371" s="24" t="s">
        <v>38</v>
      </c>
      <c r="BK1371" s="233">
        <f>ROUND(I1371*H1371,2)</f>
        <v>0</v>
      </c>
      <c r="BL1371" s="24" t="s">
        <v>243</v>
      </c>
      <c r="BM1371" s="24" t="s">
        <v>1424</v>
      </c>
    </row>
    <row r="1372" s="11" customFormat="1">
      <c r="B1372" s="234"/>
      <c r="C1372" s="235"/>
      <c r="D1372" s="236" t="s">
        <v>162</v>
      </c>
      <c r="E1372" s="237" t="s">
        <v>21</v>
      </c>
      <c r="F1372" s="238" t="s">
        <v>197</v>
      </c>
      <c r="G1372" s="235"/>
      <c r="H1372" s="237" t="s">
        <v>21</v>
      </c>
      <c r="I1372" s="239"/>
      <c r="J1372" s="235"/>
      <c r="K1372" s="235"/>
      <c r="L1372" s="240"/>
      <c r="M1372" s="241"/>
      <c r="N1372" s="242"/>
      <c r="O1372" s="242"/>
      <c r="P1372" s="242"/>
      <c r="Q1372" s="242"/>
      <c r="R1372" s="242"/>
      <c r="S1372" s="242"/>
      <c r="T1372" s="243"/>
      <c r="AT1372" s="244" t="s">
        <v>162</v>
      </c>
      <c r="AU1372" s="244" t="s">
        <v>85</v>
      </c>
      <c r="AV1372" s="11" t="s">
        <v>38</v>
      </c>
      <c r="AW1372" s="11" t="s">
        <v>36</v>
      </c>
      <c r="AX1372" s="11" t="s">
        <v>76</v>
      </c>
      <c r="AY1372" s="244" t="s">
        <v>154</v>
      </c>
    </row>
    <row r="1373" s="11" customFormat="1">
      <c r="B1373" s="234"/>
      <c r="C1373" s="235"/>
      <c r="D1373" s="236" t="s">
        <v>162</v>
      </c>
      <c r="E1373" s="237" t="s">
        <v>21</v>
      </c>
      <c r="F1373" s="238" t="s">
        <v>304</v>
      </c>
      <c r="G1373" s="235"/>
      <c r="H1373" s="237" t="s">
        <v>21</v>
      </c>
      <c r="I1373" s="239"/>
      <c r="J1373" s="235"/>
      <c r="K1373" s="235"/>
      <c r="L1373" s="240"/>
      <c r="M1373" s="241"/>
      <c r="N1373" s="242"/>
      <c r="O1373" s="242"/>
      <c r="P1373" s="242"/>
      <c r="Q1373" s="242"/>
      <c r="R1373" s="242"/>
      <c r="S1373" s="242"/>
      <c r="T1373" s="243"/>
      <c r="AT1373" s="244" t="s">
        <v>162</v>
      </c>
      <c r="AU1373" s="244" t="s">
        <v>85</v>
      </c>
      <c r="AV1373" s="11" t="s">
        <v>38</v>
      </c>
      <c r="AW1373" s="11" t="s">
        <v>36</v>
      </c>
      <c r="AX1373" s="11" t="s">
        <v>76</v>
      </c>
      <c r="AY1373" s="244" t="s">
        <v>154</v>
      </c>
    </row>
    <row r="1374" s="12" customFormat="1">
      <c r="B1374" s="245"/>
      <c r="C1374" s="246"/>
      <c r="D1374" s="236" t="s">
        <v>162</v>
      </c>
      <c r="E1374" s="247" t="s">
        <v>21</v>
      </c>
      <c r="F1374" s="248" t="s">
        <v>659</v>
      </c>
      <c r="G1374" s="246"/>
      <c r="H1374" s="249">
        <v>1</v>
      </c>
      <c r="I1374" s="250"/>
      <c r="J1374" s="246"/>
      <c r="K1374" s="246"/>
      <c r="L1374" s="251"/>
      <c r="M1374" s="252"/>
      <c r="N1374" s="253"/>
      <c r="O1374" s="253"/>
      <c r="P1374" s="253"/>
      <c r="Q1374" s="253"/>
      <c r="R1374" s="253"/>
      <c r="S1374" s="253"/>
      <c r="T1374" s="254"/>
      <c r="AT1374" s="255" t="s">
        <v>162</v>
      </c>
      <c r="AU1374" s="255" t="s">
        <v>85</v>
      </c>
      <c r="AV1374" s="12" t="s">
        <v>85</v>
      </c>
      <c r="AW1374" s="12" t="s">
        <v>36</v>
      </c>
      <c r="AX1374" s="12" t="s">
        <v>76</v>
      </c>
      <c r="AY1374" s="255" t="s">
        <v>154</v>
      </c>
    </row>
    <row r="1375" s="14" customFormat="1">
      <c r="B1375" s="267"/>
      <c r="C1375" s="268"/>
      <c r="D1375" s="236" t="s">
        <v>162</v>
      </c>
      <c r="E1375" s="269" t="s">
        <v>21</v>
      </c>
      <c r="F1375" s="270" t="s">
        <v>306</v>
      </c>
      <c r="G1375" s="268"/>
      <c r="H1375" s="271">
        <v>1</v>
      </c>
      <c r="I1375" s="272"/>
      <c r="J1375" s="268"/>
      <c r="K1375" s="268"/>
      <c r="L1375" s="273"/>
      <c r="M1375" s="274"/>
      <c r="N1375" s="275"/>
      <c r="O1375" s="275"/>
      <c r="P1375" s="275"/>
      <c r="Q1375" s="275"/>
      <c r="R1375" s="275"/>
      <c r="S1375" s="275"/>
      <c r="T1375" s="276"/>
      <c r="AT1375" s="277" t="s">
        <v>162</v>
      </c>
      <c r="AU1375" s="277" t="s">
        <v>85</v>
      </c>
      <c r="AV1375" s="14" t="s">
        <v>170</v>
      </c>
      <c r="AW1375" s="14" t="s">
        <v>36</v>
      </c>
      <c r="AX1375" s="14" t="s">
        <v>76</v>
      </c>
      <c r="AY1375" s="277" t="s">
        <v>154</v>
      </c>
    </row>
    <row r="1376" s="13" customFormat="1">
      <c r="B1376" s="256"/>
      <c r="C1376" s="257"/>
      <c r="D1376" s="236" t="s">
        <v>162</v>
      </c>
      <c r="E1376" s="258" t="s">
        <v>21</v>
      </c>
      <c r="F1376" s="259" t="s">
        <v>166</v>
      </c>
      <c r="G1376" s="257"/>
      <c r="H1376" s="260">
        <v>1</v>
      </c>
      <c r="I1376" s="261"/>
      <c r="J1376" s="257"/>
      <c r="K1376" s="257"/>
      <c r="L1376" s="262"/>
      <c r="M1376" s="263"/>
      <c r="N1376" s="264"/>
      <c r="O1376" s="264"/>
      <c r="P1376" s="264"/>
      <c r="Q1376" s="264"/>
      <c r="R1376" s="264"/>
      <c r="S1376" s="264"/>
      <c r="T1376" s="265"/>
      <c r="AT1376" s="266" t="s">
        <v>162</v>
      </c>
      <c r="AU1376" s="266" t="s">
        <v>85</v>
      </c>
      <c r="AV1376" s="13" t="s">
        <v>160</v>
      </c>
      <c r="AW1376" s="13" t="s">
        <v>36</v>
      </c>
      <c r="AX1376" s="13" t="s">
        <v>38</v>
      </c>
      <c r="AY1376" s="266" t="s">
        <v>154</v>
      </c>
    </row>
    <row r="1377" s="1" customFormat="1" ht="16.5" customHeight="1">
      <c r="B1377" s="47"/>
      <c r="C1377" s="280" t="s">
        <v>1425</v>
      </c>
      <c r="D1377" s="280" t="s">
        <v>293</v>
      </c>
      <c r="E1377" s="281" t="s">
        <v>1426</v>
      </c>
      <c r="F1377" s="282" t="s">
        <v>1427</v>
      </c>
      <c r="G1377" s="283" t="s">
        <v>269</v>
      </c>
      <c r="H1377" s="284">
        <v>1</v>
      </c>
      <c r="I1377" s="285"/>
      <c r="J1377" s="286">
        <f>ROUND(I1377*H1377,2)</f>
        <v>0</v>
      </c>
      <c r="K1377" s="282" t="s">
        <v>21</v>
      </c>
      <c r="L1377" s="287"/>
      <c r="M1377" s="288" t="s">
        <v>21</v>
      </c>
      <c r="N1377" s="289" t="s">
        <v>47</v>
      </c>
      <c r="O1377" s="48"/>
      <c r="P1377" s="231">
        <f>O1377*H1377</f>
        <v>0</v>
      </c>
      <c r="Q1377" s="231">
        <v>0</v>
      </c>
      <c r="R1377" s="231">
        <f>Q1377*H1377</f>
        <v>0</v>
      </c>
      <c r="S1377" s="231">
        <v>0</v>
      </c>
      <c r="T1377" s="232">
        <f>S1377*H1377</f>
        <v>0</v>
      </c>
      <c r="AR1377" s="24" t="s">
        <v>362</v>
      </c>
      <c r="AT1377" s="24" t="s">
        <v>293</v>
      </c>
      <c r="AU1377" s="24" t="s">
        <v>85</v>
      </c>
      <c r="AY1377" s="24" t="s">
        <v>154</v>
      </c>
      <c r="BE1377" s="233">
        <f>IF(N1377="základní",J1377,0)</f>
        <v>0</v>
      </c>
      <c r="BF1377" s="233">
        <f>IF(N1377="snížená",J1377,0)</f>
        <v>0</v>
      </c>
      <c r="BG1377" s="233">
        <f>IF(N1377="zákl. přenesená",J1377,0)</f>
        <v>0</v>
      </c>
      <c r="BH1377" s="233">
        <f>IF(N1377="sníž. přenesená",J1377,0)</f>
        <v>0</v>
      </c>
      <c r="BI1377" s="233">
        <f>IF(N1377="nulová",J1377,0)</f>
        <v>0</v>
      </c>
      <c r="BJ1377" s="24" t="s">
        <v>38</v>
      </c>
      <c r="BK1377" s="233">
        <f>ROUND(I1377*H1377,2)</f>
        <v>0</v>
      </c>
      <c r="BL1377" s="24" t="s">
        <v>243</v>
      </c>
      <c r="BM1377" s="24" t="s">
        <v>1428</v>
      </c>
    </row>
    <row r="1378" s="1" customFormat="1" ht="16.5" customHeight="1">
      <c r="B1378" s="47"/>
      <c r="C1378" s="222" t="s">
        <v>1429</v>
      </c>
      <c r="D1378" s="222" t="s">
        <v>156</v>
      </c>
      <c r="E1378" s="223" t="s">
        <v>1430</v>
      </c>
      <c r="F1378" s="224" t="s">
        <v>1431</v>
      </c>
      <c r="G1378" s="225" t="s">
        <v>179</v>
      </c>
      <c r="H1378" s="226">
        <v>0.29999999999999999</v>
      </c>
      <c r="I1378" s="227"/>
      <c r="J1378" s="228">
        <f>ROUND(I1378*H1378,2)</f>
        <v>0</v>
      </c>
      <c r="K1378" s="224" t="s">
        <v>21</v>
      </c>
      <c r="L1378" s="73"/>
      <c r="M1378" s="229" t="s">
        <v>21</v>
      </c>
      <c r="N1378" s="230" t="s">
        <v>47</v>
      </c>
      <c r="O1378" s="48"/>
      <c r="P1378" s="231">
        <f>O1378*H1378</f>
        <v>0</v>
      </c>
      <c r="Q1378" s="231">
        <v>0</v>
      </c>
      <c r="R1378" s="231">
        <f>Q1378*H1378</f>
        <v>0</v>
      </c>
      <c r="S1378" s="231">
        <v>0</v>
      </c>
      <c r="T1378" s="232">
        <f>S1378*H1378</f>
        <v>0</v>
      </c>
      <c r="AR1378" s="24" t="s">
        <v>243</v>
      </c>
      <c r="AT1378" s="24" t="s">
        <v>156</v>
      </c>
      <c r="AU1378" s="24" t="s">
        <v>85</v>
      </c>
      <c r="AY1378" s="24" t="s">
        <v>154</v>
      </c>
      <c r="BE1378" s="233">
        <f>IF(N1378="základní",J1378,0)</f>
        <v>0</v>
      </c>
      <c r="BF1378" s="233">
        <f>IF(N1378="snížená",J1378,0)</f>
        <v>0</v>
      </c>
      <c r="BG1378" s="233">
        <f>IF(N1378="zákl. přenesená",J1378,0)</f>
        <v>0</v>
      </c>
      <c r="BH1378" s="233">
        <f>IF(N1378="sníž. přenesená",J1378,0)</f>
        <v>0</v>
      </c>
      <c r="BI1378" s="233">
        <f>IF(N1378="nulová",J1378,0)</f>
        <v>0</v>
      </c>
      <c r="BJ1378" s="24" t="s">
        <v>38</v>
      </c>
      <c r="BK1378" s="233">
        <f>ROUND(I1378*H1378,2)</f>
        <v>0</v>
      </c>
      <c r="BL1378" s="24" t="s">
        <v>243</v>
      </c>
      <c r="BM1378" s="24" t="s">
        <v>1432</v>
      </c>
    </row>
    <row r="1379" s="11" customFormat="1">
      <c r="B1379" s="234"/>
      <c r="C1379" s="235"/>
      <c r="D1379" s="236" t="s">
        <v>162</v>
      </c>
      <c r="E1379" s="237" t="s">
        <v>21</v>
      </c>
      <c r="F1379" s="238" t="s">
        <v>197</v>
      </c>
      <c r="G1379" s="235"/>
      <c r="H1379" s="237" t="s">
        <v>21</v>
      </c>
      <c r="I1379" s="239"/>
      <c r="J1379" s="235"/>
      <c r="K1379" s="235"/>
      <c r="L1379" s="240"/>
      <c r="M1379" s="241"/>
      <c r="N1379" s="242"/>
      <c r="O1379" s="242"/>
      <c r="P1379" s="242"/>
      <c r="Q1379" s="242"/>
      <c r="R1379" s="242"/>
      <c r="S1379" s="242"/>
      <c r="T1379" s="243"/>
      <c r="AT1379" s="244" t="s">
        <v>162</v>
      </c>
      <c r="AU1379" s="244" t="s">
        <v>85</v>
      </c>
      <c r="AV1379" s="11" t="s">
        <v>38</v>
      </c>
      <c r="AW1379" s="11" t="s">
        <v>36</v>
      </c>
      <c r="AX1379" s="11" t="s">
        <v>76</v>
      </c>
      <c r="AY1379" s="244" t="s">
        <v>154</v>
      </c>
    </row>
    <row r="1380" s="11" customFormat="1">
      <c r="B1380" s="234"/>
      <c r="C1380" s="235"/>
      <c r="D1380" s="236" t="s">
        <v>162</v>
      </c>
      <c r="E1380" s="237" t="s">
        <v>21</v>
      </c>
      <c r="F1380" s="238" t="s">
        <v>304</v>
      </c>
      <c r="G1380" s="235"/>
      <c r="H1380" s="237" t="s">
        <v>21</v>
      </c>
      <c r="I1380" s="239"/>
      <c r="J1380" s="235"/>
      <c r="K1380" s="235"/>
      <c r="L1380" s="240"/>
      <c r="M1380" s="241"/>
      <c r="N1380" s="242"/>
      <c r="O1380" s="242"/>
      <c r="P1380" s="242"/>
      <c r="Q1380" s="242"/>
      <c r="R1380" s="242"/>
      <c r="S1380" s="242"/>
      <c r="T1380" s="243"/>
      <c r="AT1380" s="244" t="s">
        <v>162</v>
      </c>
      <c r="AU1380" s="244" t="s">
        <v>85</v>
      </c>
      <c r="AV1380" s="11" t="s">
        <v>38</v>
      </c>
      <c r="AW1380" s="11" t="s">
        <v>36</v>
      </c>
      <c r="AX1380" s="11" t="s">
        <v>76</v>
      </c>
      <c r="AY1380" s="244" t="s">
        <v>154</v>
      </c>
    </row>
    <row r="1381" s="12" customFormat="1">
      <c r="B1381" s="245"/>
      <c r="C1381" s="246"/>
      <c r="D1381" s="236" t="s">
        <v>162</v>
      </c>
      <c r="E1381" s="247" t="s">
        <v>21</v>
      </c>
      <c r="F1381" s="248" t="s">
        <v>1433</v>
      </c>
      <c r="G1381" s="246"/>
      <c r="H1381" s="249">
        <v>0.29999999999999999</v>
      </c>
      <c r="I1381" s="250"/>
      <c r="J1381" s="246"/>
      <c r="K1381" s="246"/>
      <c r="L1381" s="251"/>
      <c r="M1381" s="252"/>
      <c r="N1381" s="253"/>
      <c r="O1381" s="253"/>
      <c r="P1381" s="253"/>
      <c r="Q1381" s="253"/>
      <c r="R1381" s="253"/>
      <c r="S1381" s="253"/>
      <c r="T1381" s="254"/>
      <c r="AT1381" s="255" t="s">
        <v>162</v>
      </c>
      <c r="AU1381" s="255" t="s">
        <v>85</v>
      </c>
      <c r="AV1381" s="12" t="s">
        <v>85</v>
      </c>
      <c r="AW1381" s="12" t="s">
        <v>36</v>
      </c>
      <c r="AX1381" s="12" t="s">
        <v>76</v>
      </c>
      <c r="AY1381" s="255" t="s">
        <v>154</v>
      </c>
    </row>
    <row r="1382" s="14" customFormat="1">
      <c r="B1382" s="267"/>
      <c r="C1382" s="268"/>
      <c r="D1382" s="236" t="s">
        <v>162</v>
      </c>
      <c r="E1382" s="269" t="s">
        <v>21</v>
      </c>
      <c r="F1382" s="270" t="s">
        <v>306</v>
      </c>
      <c r="G1382" s="268"/>
      <c r="H1382" s="271">
        <v>0.29999999999999999</v>
      </c>
      <c r="I1382" s="272"/>
      <c r="J1382" s="268"/>
      <c r="K1382" s="268"/>
      <c r="L1382" s="273"/>
      <c r="M1382" s="274"/>
      <c r="N1382" s="275"/>
      <c r="O1382" s="275"/>
      <c r="P1382" s="275"/>
      <c r="Q1382" s="275"/>
      <c r="R1382" s="275"/>
      <c r="S1382" s="275"/>
      <c r="T1382" s="276"/>
      <c r="AT1382" s="277" t="s">
        <v>162</v>
      </c>
      <c r="AU1382" s="277" t="s">
        <v>85</v>
      </c>
      <c r="AV1382" s="14" t="s">
        <v>170</v>
      </c>
      <c r="AW1382" s="14" t="s">
        <v>36</v>
      </c>
      <c r="AX1382" s="14" t="s">
        <v>76</v>
      </c>
      <c r="AY1382" s="277" t="s">
        <v>154</v>
      </c>
    </row>
    <row r="1383" s="13" customFormat="1">
      <c r="B1383" s="256"/>
      <c r="C1383" s="257"/>
      <c r="D1383" s="236" t="s">
        <v>162</v>
      </c>
      <c r="E1383" s="258" t="s">
        <v>21</v>
      </c>
      <c r="F1383" s="259" t="s">
        <v>166</v>
      </c>
      <c r="G1383" s="257"/>
      <c r="H1383" s="260">
        <v>0.29999999999999999</v>
      </c>
      <c r="I1383" s="261"/>
      <c r="J1383" s="257"/>
      <c r="K1383" s="257"/>
      <c r="L1383" s="262"/>
      <c r="M1383" s="263"/>
      <c r="N1383" s="264"/>
      <c r="O1383" s="264"/>
      <c r="P1383" s="264"/>
      <c r="Q1383" s="264"/>
      <c r="R1383" s="264"/>
      <c r="S1383" s="264"/>
      <c r="T1383" s="265"/>
      <c r="AT1383" s="266" t="s">
        <v>162</v>
      </c>
      <c r="AU1383" s="266" t="s">
        <v>85</v>
      </c>
      <c r="AV1383" s="13" t="s">
        <v>160</v>
      </c>
      <c r="AW1383" s="13" t="s">
        <v>36</v>
      </c>
      <c r="AX1383" s="13" t="s">
        <v>38</v>
      </c>
      <c r="AY1383" s="266" t="s">
        <v>154</v>
      </c>
    </row>
    <row r="1384" s="1" customFormat="1" ht="16.5" customHeight="1">
      <c r="B1384" s="47"/>
      <c r="C1384" s="280" t="s">
        <v>1434</v>
      </c>
      <c r="D1384" s="280" t="s">
        <v>293</v>
      </c>
      <c r="E1384" s="281" t="s">
        <v>1435</v>
      </c>
      <c r="F1384" s="282" t="s">
        <v>1436</v>
      </c>
      <c r="G1384" s="283" t="s">
        <v>269</v>
      </c>
      <c r="H1384" s="284">
        <v>1</v>
      </c>
      <c r="I1384" s="285"/>
      <c r="J1384" s="286">
        <f>ROUND(I1384*H1384,2)</f>
        <v>0</v>
      </c>
      <c r="K1384" s="282" t="s">
        <v>21</v>
      </c>
      <c r="L1384" s="287"/>
      <c r="M1384" s="288" t="s">
        <v>21</v>
      </c>
      <c r="N1384" s="289" t="s">
        <v>47</v>
      </c>
      <c r="O1384" s="48"/>
      <c r="P1384" s="231">
        <f>O1384*H1384</f>
        <v>0</v>
      </c>
      <c r="Q1384" s="231">
        <v>0</v>
      </c>
      <c r="R1384" s="231">
        <f>Q1384*H1384</f>
        <v>0</v>
      </c>
      <c r="S1384" s="231">
        <v>0</v>
      </c>
      <c r="T1384" s="232">
        <f>S1384*H1384</f>
        <v>0</v>
      </c>
      <c r="AR1384" s="24" t="s">
        <v>362</v>
      </c>
      <c r="AT1384" s="24" t="s">
        <v>293</v>
      </c>
      <c r="AU1384" s="24" t="s">
        <v>85</v>
      </c>
      <c r="AY1384" s="24" t="s">
        <v>154</v>
      </c>
      <c r="BE1384" s="233">
        <f>IF(N1384="základní",J1384,0)</f>
        <v>0</v>
      </c>
      <c r="BF1384" s="233">
        <f>IF(N1384="snížená",J1384,0)</f>
        <v>0</v>
      </c>
      <c r="BG1384" s="233">
        <f>IF(N1384="zákl. přenesená",J1384,0)</f>
        <v>0</v>
      </c>
      <c r="BH1384" s="233">
        <f>IF(N1384="sníž. přenesená",J1384,0)</f>
        <v>0</v>
      </c>
      <c r="BI1384" s="233">
        <f>IF(N1384="nulová",J1384,0)</f>
        <v>0</v>
      </c>
      <c r="BJ1384" s="24" t="s">
        <v>38</v>
      </c>
      <c r="BK1384" s="233">
        <f>ROUND(I1384*H1384,2)</f>
        <v>0</v>
      </c>
      <c r="BL1384" s="24" t="s">
        <v>243</v>
      </c>
      <c r="BM1384" s="24" t="s">
        <v>1437</v>
      </c>
    </row>
    <row r="1385" s="1" customFormat="1" ht="16.5" customHeight="1">
      <c r="B1385" s="47"/>
      <c r="C1385" s="222" t="s">
        <v>1438</v>
      </c>
      <c r="D1385" s="222" t="s">
        <v>156</v>
      </c>
      <c r="E1385" s="223" t="s">
        <v>1439</v>
      </c>
      <c r="F1385" s="224" t="s">
        <v>1440</v>
      </c>
      <c r="G1385" s="225" t="s">
        <v>269</v>
      </c>
      <c r="H1385" s="226">
        <v>1</v>
      </c>
      <c r="I1385" s="227"/>
      <c r="J1385" s="228">
        <f>ROUND(I1385*H1385,2)</f>
        <v>0</v>
      </c>
      <c r="K1385" s="224" t="s">
        <v>21</v>
      </c>
      <c r="L1385" s="73"/>
      <c r="M1385" s="229" t="s">
        <v>21</v>
      </c>
      <c r="N1385" s="230" t="s">
        <v>47</v>
      </c>
      <c r="O1385" s="48"/>
      <c r="P1385" s="231">
        <f>O1385*H1385</f>
        <v>0</v>
      </c>
      <c r="Q1385" s="231">
        <v>0</v>
      </c>
      <c r="R1385" s="231">
        <f>Q1385*H1385</f>
        <v>0</v>
      </c>
      <c r="S1385" s="231">
        <v>0</v>
      </c>
      <c r="T1385" s="232">
        <f>S1385*H1385</f>
        <v>0</v>
      </c>
      <c r="AR1385" s="24" t="s">
        <v>243</v>
      </c>
      <c r="AT1385" s="24" t="s">
        <v>156</v>
      </c>
      <c r="AU1385" s="24" t="s">
        <v>85</v>
      </c>
      <c r="AY1385" s="24" t="s">
        <v>154</v>
      </c>
      <c r="BE1385" s="233">
        <f>IF(N1385="základní",J1385,0)</f>
        <v>0</v>
      </c>
      <c r="BF1385" s="233">
        <f>IF(N1385="snížená",J1385,0)</f>
        <v>0</v>
      </c>
      <c r="BG1385" s="233">
        <f>IF(N1385="zákl. přenesená",J1385,0)</f>
        <v>0</v>
      </c>
      <c r="BH1385" s="233">
        <f>IF(N1385="sníž. přenesená",J1385,0)</f>
        <v>0</v>
      </c>
      <c r="BI1385" s="233">
        <f>IF(N1385="nulová",J1385,0)</f>
        <v>0</v>
      </c>
      <c r="BJ1385" s="24" t="s">
        <v>38</v>
      </c>
      <c r="BK1385" s="233">
        <f>ROUND(I1385*H1385,2)</f>
        <v>0</v>
      </c>
      <c r="BL1385" s="24" t="s">
        <v>243</v>
      </c>
      <c r="BM1385" s="24" t="s">
        <v>1441</v>
      </c>
    </row>
    <row r="1386" s="1" customFormat="1" ht="16.5" customHeight="1">
      <c r="B1386" s="47"/>
      <c r="C1386" s="280" t="s">
        <v>1442</v>
      </c>
      <c r="D1386" s="280" t="s">
        <v>293</v>
      </c>
      <c r="E1386" s="281" t="s">
        <v>1443</v>
      </c>
      <c r="F1386" s="282" t="s">
        <v>1444</v>
      </c>
      <c r="G1386" s="283" t="s">
        <v>269</v>
      </c>
      <c r="H1386" s="284">
        <v>1</v>
      </c>
      <c r="I1386" s="285"/>
      <c r="J1386" s="286">
        <f>ROUND(I1386*H1386,2)</f>
        <v>0</v>
      </c>
      <c r="K1386" s="282" t="s">
        <v>21</v>
      </c>
      <c r="L1386" s="287"/>
      <c r="M1386" s="288" t="s">
        <v>21</v>
      </c>
      <c r="N1386" s="289" t="s">
        <v>47</v>
      </c>
      <c r="O1386" s="48"/>
      <c r="P1386" s="231">
        <f>O1386*H1386</f>
        <v>0</v>
      </c>
      <c r="Q1386" s="231">
        <v>0</v>
      </c>
      <c r="R1386" s="231">
        <f>Q1386*H1386</f>
        <v>0</v>
      </c>
      <c r="S1386" s="231">
        <v>0</v>
      </c>
      <c r="T1386" s="232">
        <f>S1386*H1386</f>
        <v>0</v>
      </c>
      <c r="AR1386" s="24" t="s">
        <v>362</v>
      </c>
      <c r="AT1386" s="24" t="s">
        <v>293</v>
      </c>
      <c r="AU1386" s="24" t="s">
        <v>85</v>
      </c>
      <c r="AY1386" s="24" t="s">
        <v>154</v>
      </c>
      <c r="BE1386" s="233">
        <f>IF(N1386="základní",J1386,0)</f>
        <v>0</v>
      </c>
      <c r="BF1386" s="233">
        <f>IF(N1386="snížená",J1386,0)</f>
        <v>0</v>
      </c>
      <c r="BG1386" s="233">
        <f>IF(N1386="zákl. přenesená",J1386,0)</f>
        <v>0</v>
      </c>
      <c r="BH1386" s="233">
        <f>IF(N1386="sníž. přenesená",J1386,0)</f>
        <v>0</v>
      </c>
      <c r="BI1386" s="233">
        <f>IF(N1386="nulová",J1386,0)</f>
        <v>0</v>
      </c>
      <c r="BJ1386" s="24" t="s">
        <v>38</v>
      </c>
      <c r="BK1386" s="233">
        <f>ROUND(I1386*H1386,2)</f>
        <v>0</v>
      </c>
      <c r="BL1386" s="24" t="s">
        <v>243</v>
      </c>
      <c r="BM1386" s="24" t="s">
        <v>1445</v>
      </c>
    </row>
    <row r="1387" s="1" customFormat="1" ht="25.5" customHeight="1">
      <c r="B1387" s="47"/>
      <c r="C1387" s="222" t="s">
        <v>1446</v>
      </c>
      <c r="D1387" s="222" t="s">
        <v>156</v>
      </c>
      <c r="E1387" s="223" t="s">
        <v>1447</v>
      </c>
      <c r="F1387" s="224" t="s">
        <v>1448</v>
      </c>
      <c r="G1387" s="225" t="s">
        <v>269</v>
      </c>
      <c r="H1387" s="226">
        <v>1</v>
      </c>
      <c r="I1387" s="227"/>
      <c r="J1387" s="228">
        <f>ROUND(I1387*H1387,2)</f>
        <v>0</v>
      </c>
      <c r="K1387" s="224" t="s">
        <v>21</v>
      </c>
      <c r="L1387" s="73"/>
      <c r="M1387" s="229" t="s">
        <v>21</v>
      </c>
      <c r="N1387" s="230" t="s">
        <v>47</v>
      </c>
      <c r="O1387" s="48"/>
      <c r="P1387" s="231">
        <f>O1387*H1387</f>
        <v>0</v>
      </c>
      <c r="Q1387" s="231">
        <v>0.00046999999999999999</v>
      </c>
      <c r="R1387" s="231">
        <f>Q1387*H1387</f>
        <v>0.00046999999999999999</v>
      </c>
      <c r="S1387" s="231">
        <v>0</v>
      </c>
      <c r="T1387" s="232">
        <f>S1387*H1387</f>
        <v>0</v>
      </c>
      <c r="AR1387" s="24" t="s">
        <v>243</v>
      </c>
      <c r="AT1387" s="24" t="s">
        <v>156</v>
      </c>
      <c r="AU1387" s="24" t="s">
        <v>85</v>
      </c>
      <c r="AY1387" s="24" t="s">
        <v>154</v>
      </c>
      <c r="BE1387" s="233">
        <f>IF(N1387="základní",J1387,0)</f>
        <v>0</v>
      </c>
      <c r="BF1387" s="233">
        <f>IF(N1387="snížená",J1387,0)</f>
        <v>0</v>
      </c>
      <c r="BG1387" s="233">
        <f>IF(N1387="zákl. přenesená",J1387,0)</f>
        <v>0</v>
      </c>
      <c r="BH1387" s="233">
        <f>IF(N1387="sníž. přenesená",J1387,0)</f>
        <v>0</v>
      </c>
      <c r="BI1387" s="233">
        <f>IF(N1387="nulová",J1387,0)</f>
        <v>0</v>
      </c>
      <c r="BJ1387" s="24" t="s">
        <v>38</v>
      </c>
      <c r="BK1387" s="233">
        <f>ROUND(I1387*H1387,2)</f>
        <v>0</v>
      </c>
      <c r="BL1387" s="24" t="s">
        <v>243</v>
      </c>
      <c r="BM1387" s="24" t="s">
        <v>1449</v>
      </c>
    </row>
    <row r="1388" s="11" customFormat="1">
      <c r="B1388" s="234"/>
      <c r="C1388" s="235"/>
      <c r="D1388" s="236" t="s">
        <v>162</v>
      </c>
      <c r="E1388" s="237" t="s">
        <v>21</v>
      </c>
      <c r="F1388" s="238" t="s">
        <v>197</v>
      </c>
      <c r="G1388" s="235"/>
      <c r="H1388" s="237" t="s">
        <v>21</v>
      </c>
      <c r="I1388" s="239"/>
      <c r="J1388" s="235"/>
      <c r="K1388" s="235"/>
      <c r="L1388" s="240"/>
      <c r="M1388" s="241"/>
      <c r="N1388" s="242"/>
      <c r="O1388" s="242"/>
      <c r="P1388" s="242"/>
      <c r="Q1388" s="242"/>
      <c r="R1388" s="242"/>
      <c r="S1388" s="242"/>
      <c r="T1388" s="243"/>
      <c r="AT1388" s="244" t="s">
        <v>162</v>
      </c>
      <c r="AU1388" s="244" t="s">
        <v>85</v>
      </c>
      <c r="AV1388" s="11" t="s">
        <v>38</v>
      </c>
      <c r="AW1388" s="11" t="s">
        <v>36</v>
      </c>
      <c r="AX1388" s="11" t="s">
        <v>76</v>
      </c>
      <c r="AY1388" s="244" t="s">
        <v>154</v>
      </c>
    </row>
    <row r="1389" s="11" customFormat="1">
      <c r="B1389" s="234"/>
      <c r="C1389" s="235"/>
      <c r="D1389" s="236" t="s">
        <v>162</v>
      </c>
      <c r="E1389" s="237" t="s">
        <v>21</v>
      </c>
      <c r="F1389" s="238" t="s">
        <v>304</v>
      </c>
      <c r="G1389" s="235"/>
      <c r="H1389" s="237" t="s">
        <v>21</v>
      </c>
      <c r="I1389" s="239"/>
      <c r="J1389" s="235"/>
      <c r="K1389" s="235"/>
      <c r="L1389" s="240"/>
      <c r="M1389" s="241"/>
      <c r="N1389" s="242"/>
      <c r="O1389" s="242"/>
      <c r="P1389" s="242"/>
      <c r="Q1389" s="242"/>
      <c r="R1389" s="242"/>
      <c r="S1389" s="242"/>
      <c r="T1389" s="243"/>
      <c r="AT1389" s="244" t="s">
        <v>162</v>
      </c>
      <c r="AU1389" s="244" t="s">
        <v>85</v>
      </c>
      <c r="AV1389" s="11" t="s">
        <v>38</v>
      </c>
      <c r="AW1389" s="11" t="s">
        <v>36</v>
      </c>
      <c r="AX1389" s="11" t="s">
        <v>76</v>
      </c>
      <c r="AY1389" s="244" t="s">
        <v>154</v>
      </c>
    </row>
    <row r="1390" s="12" customFormat="1">
      <c r="B1390" s="245"/>
      <c r="C1390" s="246"/>
      <c r="D1390" s="236" t="s">
        <v>162</v>
      </c>
      <c r="E1390" s="247" t="s">
        <v>21</v>
      </c>
      <c r="F1390" s="248" t="s">
        <v>659</v>
      </c>
      <c r="G1390" s="246"/>
      <c r="H1390" s="249">
        <v>1</v>
      </c>
      <c r="I1390" s="250"/>
      <c r="J1390" s="246"/>
      <c r="K1390" s="246"/>
      <c r="L1390" s="251"/>
      <c r="M1390" s="252"/>
      <c r="N1390" s="253"/>
      <c r="O1390" s="253"/>
      <c r="P1390" s="253"/>
      <c r="Q1390" s="253"/>
      <c r="R1390" s="253"/>
      <c r="S1390" s="253"/>
      <c r="T1390" s="254"/>
      <c r="AT1390" s="255" t="s">
        <v>162</v>
      </c>
      <c r="AU1390" s="255" t="s">
        <v>85</v>
      </c>
      <c r="AV1390" s="12" t="s">
        <v>85</v>
      </c>
      <c r="AW1390" s="12" t="s">
        <v>36</v>
      </c>
      <c r="AX1390" s="12" t="s">
        <v>76</v>
      </c>
      <c r="AY1390" s="255" t="s">
        <v>154</v>
      </c>
    </row>
    <row r="1391" s="14" customFormat="1">
      <c r="B1391" s="267"/>
      <c r="C1391" s="268"/>
      <c r="D1391" s="236" t="s">
        <v>162</v>
      </c>
      <c r="E1391" s="269" t="s">
        <v>21</v>
      </c>
      <c r="F1391" s="270" t="s">
        <v>306</v>
      </c>
      <c r="G1391" s="268"/>
      <c r="H1391" s="271">
        <v>1</v>
      </c>
      <c r="I1391" s="272"/>
      <c r="J1391" s="268"/>
      <c r="K1391" s="268"/>
      <c r="L1391" s="273"/>
      <c r="M1391" s="274"/>
      <c r="N1391" s="275"/>
      <c r="O1391" s="275"/>
      <c r="P1391" s="275"/>
      <c r="Q1391" s="275"/>
      <c r="R1391" s="275"/>
      <c r="S1391" s="275"/>
      <c r="T1391" s="276"/>
      <c r="AT1391" s="277" t="s">
        <v>162</v>
      </c>
      <c r="AU1391" s="277" t="s">
        <v>85</v>
      </c>
      <c r="AV1391" s="14" t="s">
        <v>170</v>
      </c>
      <c r="AW1391" s="14" t="s">
        <v>36</v>
      </c>
      <c r="AX1391" s="14" t="s">
        <v>76</v>
      </c>
      <c r="AY1391" s="277" t="s">
        <v>154</v>
      </c>
    </row>
    <row r="1392" s="13" customFormat="1">
      <c r="B1392" s="256"/>
      <c r="C1392" s="257"/>
      <c r="D1392" s="236" t="s">
        <v>162</v>
      </c>
      <c r="E1392" s="258" t="s">
        <v>21</v>
      </c>
      <c r="F1392" s="259" t="s">
        <v>166</v>
      </c>
      <c r="G1392" s="257"/>
      <c r="H1392" s="260">
        <v>1</v>
      </c>
      <c r="I1392" s="261"/>
      <c r="J1392" s="257"/>
      <c r="K1392" s="257"/>
      <c r="L1392" s="262"/>
      <c r="M1392" s="263"/>
      <c r="N1392" s="264"/>
      <c r="O1392" s="264"/>
      <c r="P1392" s="264"/>
      <c r="Q1392" s="264"/>
      <c r="R1392" s="264"/>
      <c r="S1392" s="264"/>
      <c r="T1392" s="265"/>
      <c r="AT1392" s="266" t="s">
        <v>162</v>
      </c>
      <c r="AU1392" s="266" t="s">
        <v>85</v>
      </c>
      <c r="AV1392" s="13" t="s">
        <v>160</v>
      </c>
      <c r="AW1392" s="13" t="s">
        <v>36</v>
      </c>
      <c r="AX1392" s="13" t="s">
        <v>38</v>
      </c>
      <c r="AY1392" s="266" t="s">
        <v>154</v>
      </c>
    </row>
    <row r="1393" s="1" customFormat="1" ht="16.5" customHeight="1">
      <c r="B1393" s="47"/>
      <c r="C1393" s="222" t="s">
        <v>1450</v>
      </c>
      <c r="D1393" s="222" t="s">
        <v>156</v>
      </c>
      <c r="E1393" s="223" t="s">
        <v>1451</v>
      </c>
      <c r="F1393" s="224" t="s">
        <v>1452</v>
      </c>
      <c r="G1393" s="225" t="s">
        <v>246</v>
      </c>
      <c r="H1393" s="226">
        <v>0.0050000000000000001</v>
      </c>
      <c r="I1393" s="227"/>
      <c r="J1393" s="228">
        <f>ROUND(I1393*H1393,2)</f>
        <v>0</v>
      </c>
      <c r="K1393" s="224" t="s">
        <v>21</v>
      </c>
      <c r="L1393" s="73"/>
      <c r="M1393" s="229" t="s">
        <v>21</v>
      </c>
      <c r="N1393" s="230" t="s">
        <v>47</v>
      </c>
      <c r="O1393" s="48"/>
      <c r="P1393" s="231">
        <f>O1393*H1393</f>
        <v>0</v>
      </c>
      <c r="Q1393" s="231">
        <v>0</v>
      </c>
      <c r="R1393" s="231">
        <f>Q1393*H1393</f>
        <v>0</v>
      </c>
      <c r="S1393" s="231">
        <v>0</v>
      </c>
      <c r="T1393" s="232">
        <f>S1393*H1393</f>
        <v>0</v>
      </c>
      <c r="AR1393" s="24" t="s">
        <v>243</v>
      </c>
      <c r="AT1393" s="24" t="s">
        <v>156</v>
      </c>
      <c r="AU1393" s="24" t="s">
        <v>85</v>
      </c>
      <c r="AY1393" s="24" t="s">
        <v>154</v>
      </c>
      <c r="BE1393" s="233">
        <f>IF(N1393="základní",J1393,0)</f>
        <v>0</v>
      </c>
      <c r="BF1393" s="233">
        <f>IF(N1393="snížená",J1393,0)</f>
        <v>0</v>
      </c>
      <c r="BG1393" s="233">
        <f>IF(N1393="zákl. přenesená",J1393,0)</f>
        <v>0</v>
      </c>
      <c r="BH1393" s="233">
        <f>IF(N1393="sníž. přenesená",J1393,0)</f>
        <v>0</v>
      </c>
      <c r="BI1393" s="233">
        <f>IF(N1393="nulová",J1393,0)</f>
        <v>0</v>
      </c>
      <c r="BJ1393" s="24" t="s">
        <v>38</v>
      </c>
      <c r="BK1393" s="233">
        <f>ROUND(I1393*H1393,2)</f>
        <v>0</v>
      </c>
      <c r="BL1393" s="24" t="s">
        <v>243</v>
      </c>
      <c r="BM1393" s="24" t="s">
        <v>1453</v>
      </c>
    </row>
    <row r="1394" s="1" customFormat="1" ht="16.5" customHeight="1">
      <c r="B1394" s="47"/>
      <c r="C1394" s="222" t="s">
        <v>1454</v>
      </c>
      <c r="D1394" s="222" t="s">
        <v>156</v>
      </c>
      <c r="E1394" s="223" t="s">
        <v>1455</v>
      </c>
      <c r="F1394" s="224" t="s">
        <v>1456</v>
      </c>
      <c r="G1394" s="225" t="s">
        <v>246</v>
      </c>
      <c r="H1394" s="226">
        <v>0.0050000000000000001</v>
      </c>
      <c r="I1394" s="227"/>
      <c r="J1394" s="228">
        <f>ROUND(I1394*H1394,2)</f>
        <v>0</v>
      </c>
      <c r="K1394" s="224" t="s">
        <v>21</v>
      </c>
      <c r="L1394" s="73"/>
      <c r="M1394" s="229" t="s">
        <v>21</v>
      </c>
      <c r="N1394" s="230" t="s">
        <v>47</v>
      </c>
      <c r="O1394" s="48"/>
      <c r="P1394" s="231">
        <f>O1394*H1394</f>
        <v>0</v>
      </c>
      <c r="Q1394" s="231">
        <v>0</v>
      </c>
      <c r="R1394" s="231">
        <f>Q1394*H1394</f>
        <v>0</v>
      </c>
      <c r="S1394" s="231">
        <v>0</v>
      </c>
      <c r="T1394" s="232">
        <f>S1394*H1394</f>
        <v>0</v>
      </c>
      <c r="AR1394" s="24" t="s">
        <v>243</v>
      </c>
      <c r="AT1394" s="24" t="s">
        <v>156</v>
      </c>
      <c r="AU1394" s="24" t="s">
        <v>85</v>
      </c>
      <c r="AY1394" s="24" t="s">
        <v>154</v>
      </c>
      <c r="BE1394" s="233">
        <f>IF(N1394="základní",J1394,0)</f>
        <v>0</v>
      </c>
      <c r="BF1394" s="233">
        <f>IF(N1394="snížená",J1394,0)</f>
        <v>0</v>
      </c>
      <c r="BG1394" s="233">
        <f>IF(N1394="zákl. přenesená",J1394,0)</f>
        <v>0</v>
      </c>
      <c r="BH1394" s="233">
        <f>IF(N1394="sníž. přenesená",J1394,0)</f>
        <v>0</v>
      </c>
      <c r="BI1394" s="233">
        <f>IF(N1394="nulová",J1394,0)</f>
        <v>0</v>
      </c>
      <c r="BJ1394" s="24" t="s">
        <v>38</v>
      </c>
      <c r="BK1394" s="233">
        <f>ROUND(I1394*H1394,2)</f>
        <v>0</v>
      </c>
      <c r="BL1394" s="24" t="s">
        <v>243</v>
      </c>
      <c r="BM1394" s="24" t="s">
        <v>1457</v>
      </c>
    </row>
    <row r="1395" s="10" customFormat="1" ht="29.88" customHeight="1">
      <c r="B1395" s="206"/>
      <c r="C1395" s="207"/>
      <c r="D1395" s="208" t="s">
        <v>75</v>
      </c>
      <c r="E1395" s="220" t="s">
        <v>1458</v>
      </c>
      <c r="F1395" s="220" t="s">
        <v>1459</v>
      </c>
      <c r="G1395" s="207"/>
      <c r="H1395" s="207"/>
      <c r="I1395" s="210"/>
      <c r="J1395" s="221">
        <f>BK1395</f>
        <v>0</v>
      </c>
      <c r="K1395" s="207"/>
      <c r="L1395" s="212"/>
      <c r="M1395" s="213"/>
      <c r="N1395" s="214"/>
      <c r="O1395" s="214"/>
      <c r="P1395" s="215">
        <f>SUM(P1396:P1492)</f>
        <v>0</v>
      </c>
      <c r="Q1395" s="214"/>
      <c r="R1395" s="215">
        <f>SUM(R1396:R1492)</f>
        <v>3.6338017900000001</v>
      </c>
      <c r="S1395" s="214"/>
      <c r="T1395" s="216">
        <f>SUM(T1396:T1492)</f>
        <v>2.3585095999999997</v>
      </c>
      <c r="AR1395" s="217" t="s">
        <v>85</v>
      </c>
      <c r="AT1395" s="218" t="s">
        <v>75</v>
      </c>
      <c r="AU1395" s="218" t="s">
        <v>38</v>
      </c>
      <c r="AY1395" s="217" t="s">
        <v>154</v>
      </c>
      <c r="BK1395" s="219">
        <f>SUM(BK1396:BK1492)</f>
        <v>0</v>
      </c>
    </row>
    <row r="1396" s="1" customFormat="1" ht="16.5" customHeight="1">
      <c r="B1396" s="47"/>
      <c r="C1396" s="222" t="s">
        <v>1460</v>
      </c>
      <c r="D1396" s="222" t="s">
        <v>156</v>
      </c>
      <c r="E1396" s="223" t="s">
        <v>1461</v>
      </c>
      <c r="F1396" s="224" t="s">
        <v>1462</v>
      </c>
      <c r="G1396" s="225" t="s">
        <v>185</v>
      </c>
      <c r="H1396" s="226">
        <v>0.53800000000000003</v>
      </c>
      <c r="I1396" s="227"/>
      <c r="J1396" s="228">
        <f>ROUND(I1396*H1396,2)</f>
        <v>0</v>
      </c>
      <c r="K1396" s="224" t="s">
        <v>21</v>
      </c>
      <c r="L1396" s="73"/>
      <c r="M1396" s="229" t="s">
        <v>21</v>
      </c>
      <c r="N1396" s="230" t="s">
        <v>47</v>
      </c>
      <c r="O1396" s="48"/>
      <c r="P1396" s="231">
        <f>O1396*H1396</f>
        <v>0</v>
      </c>
      <c r="Q1396" s="231">
        <v>0</v>
      </c>
      <c r="R1396" s="231">
        <f>Q1396*H1396</f>
        <v>0</v>
      </c>
      <c r="S1396" s="231">
        <v>0</v>
      </c>
      <c r="T1396" s="232">
        <f>S1396*H1396</f>
        <v>0</v>
      </c>
      <c r="AR1396" s="24" t="s">
        <v>243</v>
      </c>
      <c r="AT1396" s="24" t="s">
        <v>156</v>
      </c>
      <c r="AU1396" s="24" t="s">
        <v>85</v>
      </c>
      <c r="AY1396" s="24" t="s">
        <v>154</v>
      </c>
      <c r="BE1396" s="233">
        <f>IF(N1396="základní",J1396,0)</f>
        <v>0</v>
      </c>
      <c r="BF1396" s="233">
        <f>IF(N1396="snížená",J1396,0)</f>
        <v>0</v>
      </c>
      <c r="BG1396" s="233">
        <f>IF(N1396="zákl. přenesená",J1396,0)</f>
        <v>0</v>
      </c>
      <c r="BH1396" s="233">
        <f>IF(N1396="sníž. přenesená",J1396,0)</f>
        <v>0</v>
      </c>
      <c r="BI1396" s="233">
        <f>IF(N1396="nulová",J1396,0)</f>
        <v>0</v>
      </c>
      <c r="BJ1396" s="24" t="s">
        <v>38</v>
      </c>
      <c r="BK1396" s="233">
        <f>ROUND(I1396*H1396,2)</f>
        <v>0</v>
      </c>
      <c r="BL1396" s="24" t="s">
        <v>243</v>
      </c>
      <c r="BM1396" s="24" t="s">
        <v>1463</v>
      </c>
    </row>
    <row r="1397" s="11" customFormat="1">
      <c r="B1397" s="234"/>
      <c r="C1397" s="235"/>
      <c r="D1397" s="236" t="s">
        <v>162</v>
      </c>
      <c r="E1397" s="237" t="s">
        <v>21</v>
      </c>
      <c r="F1397" s="238" t="s">
        <v>1464</v>
      </c>
      <c r="G1397" s="235"/>
      <c r="H1397" s="237" t="s">
        <v>21</v>
      </c>
      <c r="I1397" s="239"/>
      <c r="J1397" s="235"/>
      <c r="K1397" s="235"/>
      <c r="L1397" s="240"/>
      <c r="M1397" s="241"/>
      <c r="N1397" s="242"/>
      <c r="O1397" s="242"/>
      <c r="P1397" s="242"/>
      <c r="Q1397" s="242"/>
      <c r="R1397" s="242"/>
      <c r="S1397" s="242"/>
      <c r="T1397" s="243"/>
      <c r="AT1397" s="244" t="s">
        <v>162</v>
      </c>
      <c r="AU1397" s="244" t="s">
        <v>85</v>
      </c>
      <c r="AV1397" s="11" t="s">
        <v>38</v>
      </c>
      <c r="AW1397" s="11" t="s">
        <v>36</v>
      </c>
      <c r="AX1397" s="11" t="s">
        <v>76</v>
      </c>
      <c r="AY1397" s="244" t="s">
        <v>154</v>
      </c>
    </row>
    <row r="1398" s="12" customFormat="1">
      <c r="B1398" s="245"/>
      <c r="C1398" s="246"/>
      <c r="D1398" s="236" t="s">
        <v>162</v>
      </c>
      <c r="E1398" s="247" t="s">
        <v>21</v>
      </c>
      <c r="F1398" s="248" t="s">
        <v>1465</v>
      </c>
      <c r="G1398" s="246"/>
      <c r="H1398" s="249">
        <v>0.53800000000000003</v>
      </c>
      <c r="I1398" s="250"/>
      <c r="J1398" s="246"/>
      <c r="K1398" s="246"/>
      <c r="L1398" s="251"/>
      <c r="M1398" s="252"/>
      <c r="N1398" s="253"/>
      <c r="O1398" s="253"/>
      <c r="P1398" s="253"/>
      <c r="Q1398" s="253"/>
      <c r="R1398" s="253"/>
      <c r="S1398" s="253"/>
      <c r="T1398" s="254"/>
      <c r="AT1398" s="255" t="s">
        <v>162</v>
      </c>
      <c r="AU1398" s="255" t="s">
        <v>85</v>
      </c>
      <c r="AV1398" s="12" t="s">
        <v>85</v>
      </c>
      <c r="AW1398" s="12" t="s">
        <v>36</v>
      </c>
      <c r="AX1398" s="12" t="s">
        <v>76</v>
      </c>
      <c r="AY1398" s="255" t="s">
        <v>154</v>
      </c>
    </row>
    <row r="1399" s="13" customFormat="1">
      <c r="B1399" s="256"/>
      <c r="C1399" s="257"/>
      <c r="D1399" s="236" t="s">
        <v>162</v>
      </c>
      <c r="E1399" s="258" t="s">
        <v>21</v>
      </c>
      <c r="F1399" s="259" t="s">
        <v>166</v>
      </c>
      <c r="G1399" s="257"/>
      <c r="H1399" s="260">
        <v>0.53800000000000003</v>
      </c>
      <c r="I1399" s="261"/>
      <c r="J1399" s="257"/>
      <c r="K1399" s="257"/>
      <c r="L1399" s="262"/>
      <c r="M1399" s="263"/>
      <c r="N1399" s="264"/>
      <c r="O1399" s="264"/>
      <c r="P1399" s="264"/>
      <c r="Q1399" s="264"/>
      <c r="R1399" s="264"/>
      <c r="S1399" s="264"/>
      <c r="T1399" s="265"/>
      <c r="AT1399" s="266" t="s">
        <v>162</v>
      </c>
      <c r="AU1399" s="266" t="s">
        <v>85</v>
      </c>
      <c r="AV1399" s="13" t="s">
        <v>160</v>
      </c>
      <c r="AW1399" s="13" t="s">
        <v>36</v>
      </c>
      <c r="AX1399" s="13" t="s">
        <v>38</v>
      </c>
      <c r="AY1399" s="266" t="s">
        <v>154</v>
      </c>
    </row>
    <row r="1400" s="1" customFormat="1" ht="25.5" customHeight="1">
      <c r="B1400" s="47"/>
      <c r="C1400" s="222" t="s">
        <v>1466</v>
      </c>
      <c r="D1400" s="222" t="s">
        <v>156</v>
      </c>
      <c r="E1400" s="223" t="s">
        <v>1467</v>
      </c>
      <c r="F1400" s="224" t="s">
        <v>1468</v>
      </c>
      <c r="G1400" s="225" t="s">
        <v>269</v>
      </c>
      <c r="H1400" s="226">
        <v>32</v>
      </c>
      <c r="I1400" s="227"/>
      <c r="J1400" s="228">
        <f>ROUND(I1400*H1400,2)</f>
        <v>0</v>
      </c>
      <c r="K1400" s="224" t="s">
        <v>21</v>
      </c>
      <c r="L1400" s="73"/>
      <c r="M1400" s="229" t="s">
        <v>21</v>
      </c>
      <c r="N1400" s="230" t="s">
        <v>47</v>
      </c>
      <c r="O1400" s="48"/>
      <c r="P1400" s="231">
        <f>O1400*H1400</f>
        <v>0</v>
      </c>
      <c r="Q1400" s="231">
        <v>0</v>
      </c>
      <c r="R1400" s="231">
        <f>Q1400*H1400</f>
        <v>0</v>
      </c>
      <c r="S1400" s="231">
        <v>0</v>
      </c>
      <c r="T1400" s="232">
        <f>S1400*H1400</f>
        <v>0</v>
      </c>
      <c r="AR1400" s="24" t="s">
        <v>243</v>
      </c>
      <c r="AT1400" s="24" t="s">
        <v>156</v>
      </c>
      <c r="AU1400" s="24" t="s">
        <v>85</v>
      </c>
      <c r="AY1400" s="24" t="s">
        <v>154</v>
      </c>
      <c r="BE1400" s="233">
        <f>IF(N1400="základní",J1400,0)</f>
        <v>0</v>
      </c>
      <c r="BF1400" s="233">
        <f>IF(N1400="snížená",J1400,0)</f>
        <v>0</v>
      </c>
      <c r="BG1400" s="233">
        <f>IF(N1400="zákl. přenesená",J1400,0)</f>
        <v>0</v>
      </c>
      <c r="BH1400" s="233">
        <f>IF(N1400="sníž. přenesená",J1400,0)</f>
        <v>0</v>
      </c>
      <c r="BI1400" s="233">
        <f>IF(N1400="nulová",J1400,0)</f>
        <v>0</v>
      </c>
      <c r="BJ1400" s="24" t="s">
        <v>38</v>
      </c>
      <c r="BK1400" s="233">
        <f>ROUND(I1400*H1400,2)</f>
        <v>0</v>
      </c>
      <c r="BL1400" s="24" t="s">
        <v>243</v>
      </c>
      <c r="BM1400" s="24" t="s">
        <v>1469</v>
      </c>
    </row>
    <row r="1401" s="11" customFormat="1">
      <c r="B1401" s="234"/>
      <c r="C1401" s="235"/>
      <c r="D1401" s="236" t="s">
        <v>162</v>
      </c>
      <c r="E1401" s="237" t="s">
        <v>21</v>
      </c>
      <c r="F1401" s="238" t="s">
        <v>1470</v>
      </c>
      <c r="G1401" s="235"/>
      <c r="H1401" s="237" t="s">
        <v>21</v>
      </c>
      <c r="I1401" s="239"/>
      <c r="J1401" s="235"/>
      <c r="K1401" s="235"/>
      <c r="L1401" s="240"/>
      <c r="M1401" s="241"/>
      <c r="N1401" s="242"/>
      <c r="O1401" s="242"/>
      <c r="P1401" s="242"/>
      <c r="Q1401" s="242"/>
      <c r="R1401" s="242"/>
      <c r="S1401" s="242"/>
      <c r="T1401" s="243"/>
      <c r="AT1401" s="244" t="s">
        <v>162</v>
      </c>
      <c r="AU1401" s="244" t="s">
        <v>85</v>
      </c>
      <c r="AV1401" s="11" t="s">
        <v>38</v>
      </c>
      <c r="AW1401" s="11" t="s">
        <v>36</v>
      </c>
      <c r="AX1401" s="11" t="s">
        <v>76</v>
      </c>
      <c r="AY1401" s="244" t="s">
        <v>154</v>
      </c>
    </row>
    <row r="1402" s="11" customFormat="1">
      <c r="B1402" s="234"/>
      <c r="C1402" s="235"/>
      <c r="D1402" s="236" t="s">
        <v>162</v>
      </c>
      <c r="E1402" s="237" t="s">
        <v>21</v>
      </c>
      <c r="F1402" s="238" t="s">
        <v>1471</v>
      </c>
      <c r="G1402" s="235"/>
      <c r="H1402" s="237" t="s">
        <v>21</v>
      </c>
      <c r="I1402" s="239"/>
      <c r="J1402" s="235"/>
      <c r="K1402" s="235"/>
      <c r="L1402" s="240"/>
      <c r="M1402" s="241"/>
      <c r="N1402" s="242"/>
      <c r="O1402" s="242"/>
      <c r="P1402" s="242"/>
      <c r="Q1402" s="242"/>
      <c r="R1402" s="242"/>
      <c r="S1402" s="242"/>
      <c r="T1402" s="243"/>
      <c r="AT1402" s="244" t="s">
        <v>162</v>
      </c>
      <c r="AU1402" s="244" t="s">
        <v>85</v>
      </c>
      <c r="AV1402" s="11" t="s">
        <v>38</v>
      </c>
      <c r="AW1402" s="11" t="s">
        <v>36</v>
      </c>
      <c r="AX1402" s="11" t="s">
        <v>76</v>
      </c>
      <c r="AY1402" s="244" t="s">
        <v>154</v>
      </c>
    </row>
    <row r="1403" s="12" customFormat="1">
      <c r="B1403" s="245"/>
      <c r="C1403" s="246"/>
      <c r="D1403" s="236" t="s">
        <v>162</v>
      </c>
      <c r="E1403" s="247" t="s">
        <v>21</v>
      </c>
      <c r="F1403" s="248" t="s">
        <v>1472</v>
      </c>
      <c r="G1403" s="246"/>
      <c r="H1403" s="249">
        <v>32</v>
      </c>
      <c r="I1403" s="250"/>
      <c r="J1403" s="246"/>
      <c r="K1403" s="246"/>
      <c r="L1403" s="251"/>
      <c r="M1403" s="252"/>
      <c r="N1403" s="253"/>
      <c r="O1403" s="253"/>
      <c r="P1403" s="253"/>
      <c r="Q1403" s="253"/>
      <c r="R1403" s="253"/>
      <c r="S1403" s="253"/>
      <c r="T1403" s="254"/>
      <c r="AT1403" s="255" t="s">
        <v>162</v>
      </c>
      <c r="AU1403" s="255" t="s">
        <v>85</v>
      </c>
      <c r="AV1403" s="12" t="s">
        <v>85</v>
      </c>
      <c r="AW1403" s="12" t="s">
        <v>36</v>
      </c>
      <c r="AX1403" s="12" t="s">
        <v>76</v>
      </c>
      <c r="AY1403" s="255" t="s">
        <v>154</v>
      </c>
    </row>
    <row r="1404" s="13" customFormat="1">
      <c r="B1404" s="256"/>
      <c r="C1404" s="257"/>
      <c r="D1404" s="236" t="s">
        <v>162</v>
      </c>
      <c r="E1404" s="258" t="s">
        <v>21</v>
      </c>
      <c r="F1404" s="259" t="s">
        <v>166</v>
      </c>
      <c r="G1404" s="257"/>
      <c r="H1404" s="260">
        <v>32</v>
      </c>
      <c r="I1404" s="261"/>
      <c r="J1404" s="257"/>
      <c r="K1404" s="257"/>
      <c r="L1404" s="262"/>
      <c r="M1404" s="263"/>
      <c r="N1404" s="264"/>
      <c r="O1404" s="264"/>
      <c r="P1404" s="264"/>
      <c r="Q1404" s="264"/>
      <c r="R1404" s="264"/>
      <c r="S1404" s="264"/>
      <c r="T1404" s="265"/>
      <c r="AT1404" s="266" t="s">
        <v>162</v>
      </c>
      <c r="AU1404" s="266" t="s">
        <v>85</v>
      </c>
      <c r="AV1404" s="13" t="s">
        <v>160</v>
      </c>
      <c r="AW1404" s="13" t="s">
        <v>36</v>
      </c>
      <c r="AX1404" s="13" t="s">
        <v>38</v>
      </c>
      <c r="AY1404" s="266" t="s">
        <v>154</v>
      </c>
    </row>
    <row r="1405" s="1" customFormat="1" ht="25.5" customHeight="1">
      <c r="B1405" s="47"/>
      <c r="C1405" s="222" t="s">
        <v>1473</v>
      </c>
      <c r="D1405" s="222" t="s">
        <v>156</v>
      </c>
      <c r="E1405" s="223" t="s">
        <v>1474</v>
      </c>
      <c r="F1405" s="224" t="s">
        <v>1475</v>
      </c>
      <c r="G1405" s="225" t="s">
        <v>185</v>
      </c>
      <c r="H1405" s="226">
        <v>0.53800000000000003</v>
      </c>
      <c r="I1405" s="227"/>
      <c r="J1405" s="228">
        <f>ROUND(I1405*H1405,2)</f>
        <v>0</v>
      </c>
      <c r="K1405" s="224" t="s">
        <v>21</v>
      </c>
      <c r="L1405" s="73"/>
      <c r="M1405" s="229" t="s">
        <v>21</v>
      </c>
      <c r="N1405" s="230" t="s">
        <v>47</v>
      </c>
      <c r="O1405" s="48"/>
      <c r="P1405" s="231">
        <f>O1405*H1405</f>
        <v>0</v>
      </c>
      <c r="Q1405" s="231">
        <v>0.00189</v>
      </c>
      <c r="R1405" s="231">
        <f>Q1405*H1405</f>
        <v>0.0010168200000000001</v>
      </c>
      <c r="S1405" s="231">
        <v>0</v>
      </c>
      <c r="T1405" s="232">
        <f>S1405*H1405</f>
        <v>0</v>
      </c>
      <c r="AR1405" s="24" t="s">
        <v>243</v>
      </c>
      <c r="AT1405" s="24" t="s">
        <v>156</v>
      </c>
      <c r="AU1405" s="24" t="s">
        <v>85</v>
      </c>
      <c r="AY1405" s="24" t="s">
        <v>154</v>
      </c>
      <c r="BE1405" s="233">
        <f>IF(N1405="základní",J1405,0)</f>
        <v>0</v>
      </c>
      <c r="BF1405" s="233">
        <f>IF(N1405="snížená",J1405,0)</f>
        <v>0</v>
      </c>
      <c r="BG1405" s="233">
        <f>IF(N1405="zákl. přenesená",J1405,0)</f>
        <v>0</v>
      </c>
      <c r="BH1405" s="233">
        <f>IF(N1405="sníž. přenesená",J1405,0)</f>
        <v>0</v>
      </c>
      <c r="BI1405" s="233">
        <f>IF(N1405="nulová",J1405,0)</f>
        <v>0</v>
      </c>
      <c r="BJ1405" s="24" t="s">
        <v>38</v>
      </c>
      <c r="BK1405" s="233">
        <f>ROUND(I1405*H1405,2)</f>
        <v>0</v>
      </c>
      <c r="BL1405" s="24" t="s">
        <v>243</v>
      </c>
      <c r="BM1405" s="24" t="s">
        <v>1476</v>
      </c>
    </row>
    <row r="1406" s="11" customFormat="1">
      <c r="B1406" s="234"/>
      <c r="C1406" s="235"/>
      <c r="D1406" s="236" t="s">
        <v>162</v>
      </c>
      <c r="E1406" s="237" t="s">
        <v>21</v>
      </c>
      <c r="F1406" s="238" t="s">
        <v>1464</v>
      </c>
      <c r="G1406" s="235"/>
      <c r="H1406" s="237" t="s">
        <v>21</v>
      </c>
      <c r="I1406" s="239"/>
      <c r="J1406" s="235"/>
      <c r="K1406" s="235"/>
      <c r="L1406" s="240"/>
      <c r="M1406" s="241"/>
      <c r="N1406" s="242"/>
      <c r="O1406" s="242"/>
      <c r="P1406" s="242"/>
      <c r="Q1406" s="242"/>
      <c r="R1406" s="242"/>
      <c r="S1406" s="242"/>
      <c r="T1406" s="243"/>
      <c r="AT1406" s="244" t="s">
        <v>162</v>
      </c>
      <c r="AU1406" s="244" t="s">
        <v>85</v>
      </c>
      <c r="AV1406" s="11" t="s">
        <v>38</v>
      </c>
      <c r="AW1406" s="11" t="s">
        <v>36</v>
      </c>
      <c r="AX1406" s="11" t="s">
        <v>76</v>
      </c>
      <c r="AY1406" s="244" t="s">
        <v>154</v>
      </c>
    </row>
    <row r="1407" s="12" customFormat="1">
      <c r="B1407" s="245"/>
      <c r="C1407" s="246"/>
      <c r="D1407" s="236" t="s">
        <v>162</v>
      </c>
      <c r="E1407" s="247" t="s">
        <v>21</v>
      </c>
      <c r="F1407" s="248" t="s">
        <v>1465</v>
      </c>
      <c r="G1407" s="246"/>
      <c r="H1407" s="249">
        <v>0.53800000000000003</v>
      </c>
      <c r="I1407" s="250"/>
      <c r="J1407" s="246"/>
      <c r="K1407" s="246"/>
      <c r="L1407" s="251"/>
      <c r="M1407" s="252"/>
      <c r="N1407" s="253"/>
      <c r="O1407" s="253"/>
      <c r="P1407" s="253"/>
      <c r="Q1407" s="253"/>
      <c r="R1407" s="253"/>
      <c r="S1407" s="253"/>
      <c r="T1407" s="254"/>
      <c r="AT1407" s="255" t="s">
        <v>162</v>
      </c>
      <c r="AU1407" s="255" t="s">
        <v>85</v>
      </c>
      <c r="AV1407" s="12" t="s">
        <v>85</v>
      </c>
      <c r="AW1407" s="12" t="s">
        <v>36</v>
      </c>
      <c r="AX1407" s="12" t="s">
        <v>76</v>
      </c>
      <c r="AY1407" s="255" t="s">
        <v>154</v>
      </c>
    </row>
    <row r="1408" s="13" customFormat="1">
      <c r="B1408" s="256"/>
      <c r="C1408" s="257"/>
      <c r="D1408" s="236" t="s">
        <v>162</v>
      </c>
      <c r="E1408" s="258" t="s">
        <v>21</v>
      </c>
      <c r="F1408" s="259" t="s">
        <v>166</v>
      </c>
      <c r="G1408" s="257"/>
      <c r="H1408" s="260">
        <v>0.53800000000000003</v>
      </c>
      <c r="I1408" s="261"/>
      <c r="J1408" s="257"/>
      <c r="K1408" s="257"/>
      <c r="L1408" s="262"/>
      <c r="M1408" s="263"/>
      <c r="N1408" s="264"/>
      <c r="O1408" s="264"/>
      <c r="P1408" s="264"/>
      <c r="Q1408" s="264"/>
      <c r="R1408" s="264"/>
      <c r="S1408" s="264"/>
      <c r="T1408" s="265"/>
      <c r="AT1408" s="266" t="s">
        <v>162</v>
      </c>
      <c r="AU1408" s="266" t="s">
        <v>85</v>
      </c>
      <c r="AV1408" s="13" t="s">
        <v>160</v>
      </c>
      <c r="AW1408" s="13" t="s">
        <v>36</v>
      </c>
      <c r="AX1408" s="13" t="s">
        <v>38</v>
      </c>
      <c r="AY1408" s="266" t="s">
        <v>154</v>
      </c>
    </row>
    <row r="1409" s="1" customFormat="1" ht="16.5" customHeight="1">
      <c r="B1409" s="47"/>
      <c r="C1409" s="222" t="s">
        <v>1477</v>
      </c>
      <c r="D1409" s="222" t="s">
        <v>156</v>
      </c>
      <c r="E1409" s="223" t="s">
        <v>1478</v>
      </c>
      <c r="F1409" s="224" t="s">
        <v>1479</v>
      </c>
      <c r="G1409" s="225" t="s">
        <v>269</v>
      </c>
      <c r="H1409" s="226">
        <v>64</v>
      </c>
      <c r="I1409" s="227"/>
      <c r="J1409" s="228">
        <f>ROUND(I1409*H1409,2)</f>
        <v>0</v>
      </c>
      <c r="K1409" s="224" t="s">
        <v>21</v>
      </c>
      <c r="L1409" s="73"/>
      <c r="M1409" s="229" t="s">
        <v>21</v>
      </c>
      <c r="N1409" s="230" t="s">
        <v>47</v>
      </c>
      <c r="O1409" s="48"/>
      <c r="P1409" s="231">
        <f>O1409*H1409</f>
        <v>0</v>
      </c>
      <c r="Q1409" s="231">
        <v>0</v>
      </c>
      <c r="R1409" s="231">
        <f>Q1409*H1409</f>
        <v>0</v>
      </c>
      <c r="S1409" s="231">
        <v>0</v>
      </c>
      <c r="T1409" s="232">
        <f>S1409*H1409</f>
        <v>0</v>
      </c>
      <c r="AR1409" s="24" t="s">
        <v>243</v>
      </c>
      <c r="AT1409" s="24" t="s">
        <v>156</v>
      </c>
      <c r="AU1409" s="24" t="s">
        <v>85</v>
      </c>
      <c r="AY1409" s="24" t="s">
        <v>154</v>
      </c>
      <c r="BE1409" s="233">
        <f>IF(N1409="základní",J1409,0)</f>
        <v>0</v>
      </c>
      <c r="BF1409" s="233">
        <f>IF(N1409="snížená",J1409,0)</f>
        <v>0</v>
      </c>
      <c r="BG1409" s="233">
        <f>IF(N1409="zákl. přenesená",J1409,0)</f>
        <v>0</v>
      </c>
      <c r="BH1409" s="233">
        <f>IF(N1409="sníž. přenesená",J1409,0)</f>
        <v>0</v>
      </c>
      <c r="BI1409" s="233">
        <f>IF(N1409="nulová",J1409,0)</f>
        <v>0</v>
      </c>
      <c r="BJ1409" s="24" t="s">
        <v>38</v>
      </c>
      <c r="BK1409" s="233">
        <f>ROUND(I1409*H1409,2)</f>
        <v>0</v>
      </c>
      <c r="BL1409" s="24" t="s">
        <v>243</v>
      </c>
      <c r="BM1409" s="24" t="s">
        <v>1480</v>
      </c>
    </row>
    <row r="1410" s="11" customFormat="1">
      <c r="B1410" s="234"/>
      <c r="C1410" s="235"/>
      <c r="D1410" s="236" t="s">
        <v>162</v>
      </c>
      <c r="E1410" s="237" t="s">
        <v>21</v>
      </c>
      <c r="F1410" s="238" t="s">
        <v>1481</v>
      </c>
      <c r="G1410" s="235"/>
      <c r="H1410" s="237" t="s">
        <v>21</v>
      </c>
      <c r="I1410" s="239"/>
      <c r="J1410" s="235"/>
      <c r="K1410" s="235"/>
      <c r="L1410" s="240"/>
      <c r="M1410" s="241"/>
      <c r="N1410" s="242"/>
      <c r="O1410" s="242"/>
      <c r="P1410" s="242"/>
      <c r="Q1410" s="242"/>
      <c r="R1410" s="242"/>
      <c r="S1410" s="242"/>
      <c r="T1410" s="243"/>
      <c r="AT1410" s="244" t="s">
        <v>162</v>
      </c>
      <c r="AU1410" s="244" t="s">
        <v>85</v>
      </c>
      <c r="AV1410" s="11" t="s">
        <v>38</v>
      </c>
      <c r="AW1410" s="11" t="s">
        <v>36</v>
      </c>
      <c r="AX1410" s="11" t="s">
        <v>76</v>
      </c>
      <c r="AY1410" s="244" t="s">
        <v>154</v>
      </c>
    </row>
    <row r="1411" s="12" customFormat="1">
      <c r="B1411" s="245"/>
      <c r="C1411" s="246"/>
      <c r="D1411" s="236" t="s">
        <v>162</v>
      </c>
      <c r="E1411" s="247" t="s">
        <v>21</v>
      </c>
      <c r="F1411" s="248" t="s">
        <v>1482</v>
      </c>
      <c r="G1411" s="246"/>
      <c r="H1411" s="249">
        <v>64</v>
      </c>
      <c r="I1411" s="250"/>
      <c r="J1411" s="246"/>
      <c r="K1411" s="246"/>
      <c r="L1411" s="251"/>
      <c r="M1411" s="252"/>
      <c r="N1411" s="253"/>
      <c r="O1411" s="253"/>
      <c r="P1411" s="253"/>
      <c r="Q1411" s="253"/>
      <c r="R1411" s="253"/>
      <c r="S1411" s="253"/>
      <c r="T1411" s="254"/>
      <c r="AT1411" s="255" t="s">
        <v>162</v>
      </c>
      <c r="AU1411" s="255" t="s">
        <v>85</v>
      </c>
      <c r="AV1411" s="12" t="s">
        <v>85</v>
      </c>
      <c r="AW1411" s="12" t="s">
        <v>36</v>
      </c>
      <c r="AX1411" s="12" t="s">
        <v>76</v>
      </c>
      <c r="AY1411" s="255" t="s">
        <v>154</v>
      </c>
    </row>
    <row r="1412" s="13" customFormat="1">
      <c r="B1412" s="256"/>
      <c r="C1412" s="257"/>
      <c r="D1412" s="236" t="s">
        <v>162</v>
      </c>
      <c r="E1412" s="258" t="s">
        <v>21</v>
      </c>
      <c r="F1412" s="259" t="s">
        <v>166</v>
      </c>
      <c r="G1412" s="257"/>
      <c r="H1412" s="260">
        <v>64</v>
      </c>
      <c r="I1412" s="261"/>
      <c r="J1412" s="257"/>
      <c r="K1412" s="257"/>
      <c r="L1412" s="262"/>
      <c r="M1412" s="263"/>
      <c r="N1412" s="264"/>
      <c r="O1412" s="264"/>
      <c r="P1412" s="264"/>
      <c r="Q1412" s="264"/>
      <c r="R1412" s="264"/>
      <c r="S1412" s="264"/>
      <c r="T1412" s="265"/>
      <c r="AT1412" s="266" t="s">
        <v>162</v>
      </c>
      <c r="AU1412" s="266" t="s">
        <v>85</v>
      </c>
      <c r="AV1412" s="13" t="s">
        <v>160</v>
      </c>
      <c r="AW1412" s="13" t="s">
        <v>36</v>
      </c>
      <c r="AX1412" s="13" t="s">
        <v>38</v>
      </c>
      <c r="AY1412" s="266" t="s">
        <v>154</v>
      </c>
    </row>
    <row r="1413" s="1" customFormat="1" ht="16.5" customHeight="1">
      <c r="B1413" s="47"/>
      <c r="C1413" s="280" t="s">
        <v>1483</v>
      </c>
      <c r="D1413" s="280" t="s">
        <v>293</v>
      </c>
      <c r="E1413" s="281" t="s">
        <v>1484</v>
      </c>
      <c r="F1413" s="282" t="s">
        <v>1485</v>
      </c>
      <c r="G1413" s="283" t="s">
        <v>1486</v>
      </c>
      <c r="H1413" s="284">
        <v>0.064000000000000001</v>
      </c>
      <c r="I1413" s="285"/>
      <c r="J1413" s="286">
        <f>ROUND(I1413*H1413,2)</f>
        <v>0</v>
      </c>
      <c r="K1413" s="282" t="s">
        <v>21</v>
      </c>
      <c r="L1413" s="287"/>
      <c r="M1413" s="288" t="s">
        <v>21</v>
      </c>
      <c r="N1413" s="289" t="s">
        <v>47</v>
      </c>
      <c r="O1413" s="48"/>
      <c r="P1413" s="231">
        <f>O1413*H1413</f>
        <v>0</v>
      </c>
      <c r="Q1413" s="231">
        <v>0.019099999999999999</v>
      </c>
      <c r="R1413" s="231">
        <f>Q1413*H1413</f>
        <v>0.0012224</v>
      </c>
      <c r="S1413" s="231">
        <v>0</v>
      </c>
      <c r="T1413" s="232">
        <f>S1413*H1413</f>
        <v>0</v>
      </c>
      <c r="AR1413" s="24" t="s">
        <v>362</v>
      </c>
      <c r="AT1413" s="24" t="s">
        <v>293</v>
      </c>
      <c r="AU1413" s="24" t="s">
        <v>85</v>
      </c>
      <c r="AY1413" s="24" t="s">
        <v>154</v>
      </c>
      <c r="BE1413" s="233">
        <f>IF(N1413="základní",J1413,0)</f>
        <v>0</v>
      </c>
      <c r="BF1413" s="233">
        <f>IF(N1413="snížená",J1413,0)</f>
        <v>0</v>
      </c>
      <c r="BG1413" s="233">
        <f>IF(N1413="zákl. přenesená",J1413,0)</f>
        <v>0</v>
      </c>
      <c r="BH1413" s="233">
        <f>IF(N1413="sníž. přenesená",J1413,0)</f>
        <v>0</v>
      </c>
      <c r="BI1413" s="233">
        <f>IF(N1413="nulová",J1413,0)</f>
        <v>0</v>
      </c>
      <c r="BJ1413" s="24" t="s">
        <v>38</v>
      </c>
      <c r="BK1413" s="233">
        <f>ROUND(I1413*H1413,2)</f>
        <v>0</v>
      </c>
      <c r="BL1413" s="24" t="s">
        <v>243</v>
      </c>
      <c r="BM1413" s="24" t="s">
        <v>1487</v>
      </c>
    </row>
    <row r="1414" s="1" customFormat="1" ht="16.5" customHeight="1">
      <c r="B1414" s="47"/>
      <c r="C1414" s="280" t="s">
        <v>1488</v>
      </c>
      <c r="D1414" s="280" t="s">
        <v>293</v>
      </c>
      <c r="E1414" s="281" t="s">
        <v>1489</v>
      </c>
      <c r="F1414" s="282" t="s">
        <v>1490</v>
      </c>
      <c r="G1414" s="283" t="s">
        <v>1486</v>
      </c>
      <c r="H1414" s="284">
        <v>0.064000000000000001</v>
      </c>
      <c r="I1414" s="285"/>
      <c r="J1414" s="286">
        <f>ROUND(I1414*H1414,2)</f>
        <v>0</v>
      </c>
      <c r="K1414" s="282" t="s">
        <v>21</v>
      </c>
      <c r="L1414" s="287"/>
      <c r="M1414" s="288" t="s">
        <v>21</v>
      </c>
      <c r="N1414" s="289" t="s">
        <v>47</v>
      </c>
      <c r="O1414" s="48"/>
      <c r="P1414" s="231">
        <f>O1414*H1414</f>
        <v>0</v>
      </c>
      <c r="Q1414" s="231">
        <v>0.124</v>
      </c>
      <c r="R1414" s="231">
        <f>Q1414*H1414</f>
        <v>0.0079360000000000003</v>
      </c>
      <c r="S1414" s="231">
        <v>0</v>
      </c>
      <c r="T1414" s="232">
        <f>S1414*H1414</f>
        <v>0</v>
      </c>
      <c r="AR1414" s="24" t="s">
        <v>362</v>
      </c>
      <c r="AT1414" s="24" t="s">
        <v>293</v>
      </c>
      <c r="AU1414" s="24" t="s">
        <v>85</v>
      </c>
      <c r="AY1414" s="24" t="s">
        <v>154</v>
      </c>
      <c r="BE1414" s="233">
        <f>IF(N1414="základní",J1414,0)</f>
        <v>0</v>
      </c>
      <c r="BF1414" s="233">
        <f>IF(N1414="snížená",J1414,0)</f>
        <v>0</v>
      </c>
      <c r="BG1414" s="233">
        <f>IF(N1414="zákl. přenesená",J1414,0)</f>
        <v>0</v>
      </c>
      <c r="BH1414" s="233">
        <f>IF(N1414="sníž. přenesená",J1414,0)</f>
        <v>0</v>
      </c>
      <c r="BI1414" s="233">
        <f>IF(N1414="nulová",J1414,0)</f>
        <v>0</v>
      </c>
      <c r="BJ1414" s="24" t="s">
        <v>38</v>
      </c>
      <c r="BK1414" s="233">
        <f>ROUND(I1414*H1414,2)</f>
        <v>0</v>
      </c>
      <c r="BL1414" s="24" t="s">
        <v>243</v>
      </c>
      <c r="BM1414" s="24" t="s">
        <v>1491</v>
      </c>
    </row>
    <row r="1415" s="1" customFormat="1" ht="25.5" customHeight="1">
      <c r="B1415" s="47"/>
      <c r="C1415" s="222" t="s">
        <v>1492</v>
      </c>
      <c r="D1415" s="222" t="s">
        <v>156</v>
      </c>
      <c r="E1415" s="223" t="s">
        <v>1493</v>
      </c>
      <c r="F1415" s="224" t="s">
        <v>1494</v>
      </c>
      <c r="G1415" s="225" t="s">
        <v>179</v>
      </c>
      <c r="H1415" s="226">
        <v>21.280000000000001</v>
      </c>
      <c r="I1415" s="227"/>
      <c r="J1415" s="228">
        <f>ROUND(I1415*H1415,2)</f>
        <v>0</v>
      </c>
      <c r="K1415" s="224" t="s">
        <v>21</v>
      </c>
      <c r="L1415" s="73"/>
      <c r="M1415" s="229" t="s">
        <v>21</v>
      </c>
      <c r="N1415" s="230" t="s">
        <v>47</v>
      </c>
      <c r="O1415" s="48"/>
      <c r="P1415" s="231">
        <f>O1415*H1415</f>
        <v>0</v>
      </c>
      <c r="Q1415" s="231">
        <v>0</v>
      </c>
      <c r="R1415" s="231">
        <f>Q1415*H1415</f>
        <v>0</v>
      </c>
      <c r="S1415" s="231">
        <v>0.012319999999999999</v>
      </c>
      <c r="T1415" s="232">
        <f>S1415*H1415</f>
        <v>0.2621696</v>
      </c>
      <c r="AR1415" s="24" t="s">
        <v>243</v>
      </c>
      <c r="AT1415" s="24" t="s">
        <v>156</v>
      </c>
      <c r="AU1415" s="24" t="s">
        <v>85</v>
      </c>
      <c r="AY1415" s="24" t="s">
        <v>154</v>
      </c>
      <c r="BE1415" s="233">
        <f>IF(N1415="základní",J1415,0)</f>
        <v>0</v>
      </c>
      <c r="BF1415" s="233">
        <f>IF(N1415="snížená",J1415,0)</f>
        <v>0</v>
      </c>
      <c r="BG1415" s="233">
        <f>IF(N1415="zákl. přenesená",J1415,0)</f>
        <v>0</v>
      </c>
      <c r="BH1415" s="233">
        <f>IF(N1415="sníž. přenesená",J1415,0)</f>
        <v>0</v>
      </c>
      <c r="BI1415" s="233">
        <f>IF(N1415="nulová",J1415,0)</f>
        <v>0</v>
      </c>
      <c r="BJ1415" s="24" t="s">
        <v>38</v>
      </c>
      <c r="BK1415" s="233">
        <f>ROUND(I1415*H1415,2)</f>
        <v>0</v>
      </c>
      <c r="BL1415" s="24" t="s">
        <v>243</v>
      </c>
      <c r="BM1415" s="24" t="s">
        <v>1495</v>
      </c>
    </row>
    <row r="1416" s="11" customFormat="1">
      <c r="B1416" s="234"/>
      <c r="C1416" s="235"/>
      <c r="D1416" s="236" t="s">
        <v>162</v>
      </c>
      <c r="E1416" s="237" t="s">
        <v>21</v>
      </c>
      <c r="F1416" s="238" t="s">
        <v>340</v>
      </c>
      <c r="G1416" s="235"/>
      <c r="H1416" s="237" t="s">
        <v>21</v>
      </c>
      <c r="I1416" s="239"/>
      <c r="J1416" s="235"/>
      <c r="K1416" s="235"/>
      <c r="L1416" s="240"/>
      <c r="M1416" s="241"/>
      <c r="N1416" s="242"/>
      <c r="O1416" s="242"/>
      <c r="P1416" s="242"/>
      <c r="Q1416" s="242"/>
      <c r="R1416" s="242"/>
      <c r="S1416" s="242"/>
      <c r="T1416" s="243"/>
      <c r="AT1416" s="244" t="s">
        <v>162</v>
      </c>
      <c r="AU1416" s="244" t="s">
        <v>85</v>
      </c>
      <c r="AV1416" s="11" t="s">
        <v>38</v>
      </c>
      <c r="AW1416" s="11" t="s">
        <v>36</v>
      </c>
      <c r="AX1416" s="11" t="s">
        <v>76</v>
      </c>
      <c r="AY1416" s="244" t="s">
        <v>154</v>
      </c>
    </row>
    <row r="1417" s="11" customFormat="1">
      <c r="B1417" s="234"/>
      <c r="C1417" s="235"/>
      <c r="D1417" s="236" t="s">
        <v>162</v>
      </c>
      <c r="E1417" s="237" t="s">
        <v>21</v>
      </c>
      <c r="F1417" s="238" t="s">
        <v>1496</v>
      </c>
      <c r="G1417" s="235"/>
      <c r="H1417" s="237" t="s">
        <v>21</v>
      </c>
      <c r="I1417" s="239"/>
      <c r="J1417" s="235"/>
      <c r="K1417" s="235"/>
      <c r="L1417" s="240"/>
      <c r="M1417" s="241"/>
      <c r="N1417" s="242"/>
      <c r="O1417" s="242"/>
      <c r="P1417" s="242"/>
      <c r="Q1417" s="242"/>
      <c r="R1417" s="242"/>
      <c r="S1417" s="242"/>
      <c r="T1417" s="243"/>
      <c r="AT1417" s="244" t="s">
        <v>162</v>
      </c>
      <c r="AU1417" s="244" t="s">
        <v>85</v>
      </c>
      <c r="AV1417" s="11" t="s">
        <v>38</v>
      </c>
      <c r="AW1417" s="11" t="s">
        <v>36</v>
      </c>
      <c r="AX1417" s="11" t="s">
        <v>76</v>
      </c>
      <c r="AY1417" s="244" t="s">
        <v>154</v>
      </c>
    </row>
    <row r="1418" s="12" customFormat="1">
      <c r="B1418" s="245"/>
      <c r="C1418" s="246"/>
      <c r="D1418" s="236" t="s">
        <v>162</v>
      </c>
      <c r="E1418" s="247" t="s">
        <v>21</v>
      </c>
      <c r="F1418" s="248" t="s">
        <v>1497</v>
      </c>
      <c r="G1418" s="246"/>
      <c r="H1418" s="249">
        <v>21.280000000000001</v>
      </c>
      <c r="I1418" s="250"/>
      <c r="J1418" s="246"/>
      <c r="K1418" s="246"/>
      <c r="L1418" s="251"/>
      <c r="M1418" s="252"/>
      <c r="N1418" s="253"/>
      <c r="O1418" s="253"/>
      <c r="P1418" s="253"/>
      <c r="Q1418" s="253"/>
      <c r="R1418" s="253"/>
      <c r="S1418" s="253"/>
      <c r="T1418" s="254"/>
      <c r="AT1418" s="255" t="s">
        <v>162</v>
      </c>
      <c r="AU1418" s="255" t="s">
        <v>85</v>
      </c>
      <c r="AV1418" s="12" t="s">
        <v>85</v>
      </c>
      <c r="AW1418" s="12" t="s">
        <v>36</v>
      </c>
      <c r="AX1418" s="12" t="s">
        <v>76</v>
      </c>
      <c r="AY1418" s="255" t="s">
        <v>154</v>
      </c>
    </row>
    <row r="1419" s="13" customFormat="1">
      <c r="B1419" s="256"/>
      <c r="C1419" s="257"/>
      <c r="D1419" s="236" t="s">
        <v>162</v>
      </c>
      <c r="E1419" s="258" t="s">
        <v>21</v>
      </c>
      <c r="F1419" s="259" t="s">
        <v>166</v>
      </c>
      <c r="G1419" s="257"/>
      <c r="H1419" s="260">
        <v>21.280000000000001</v>
      </c>
      <c r="I1419" s="261"/>
      <c r="J1419" s="257"/>
      <c r="K1419" s="257"/>
      <c r="L1419" s="262"/>
      <c r="M1419" s="263"/>
      <c r="N1419" s="264"/>
      <c r="O1419" s="264"/>
      <c r="P1419" s="264"/>
      <c r="Q1419" s="264"/>
      <c r="R1419" s="264"/>
      <c r="S1419" s="264"/>
      <c r="T1419" s="265"/>
      <c r="AT1419" s="266" t="s">
        <v>162</v>
      </c>
      <c r="AU1419" s="266" t="s">
        <v>85</v>
      </c>
      <c r="AV1419" s="13" t="s">
        <v>160</v>
      </c>
      <c r="AW1419" s="13" t="s">
        <v>36</v>
      </c>
      <c r="AX1419" s="13" t="s">
        <v>38</v>
      </c>
      <c r="AY1419" s="266" t="s">
        <v>154</v>
      </c>
    </row>
    <row r="1420" s="1" customFormat="1" ht="25.5" customHeight="1">
      <c r="B1420" s="47"/>
      <c r="C1420" s="222" t="s">
        <v>1498</v>
      </c>
      <c r="D1420" s="222" t="s">
        <v>156</v>
      </c>
      <c r="E1420" s="223" t="s">
        <v>1499</v>
      </c>
      <c r="F1420" s="224" t="s">
        <v>1500</v>
      </c>
      <c r="G1420" s="225" t="s">
        <v>179</v>
      </c>
      <c r="H1420" s="226">
        <v>38.399999999999999</v>
      </c>
      <c r="I1420" s="227"/>
      <c r="J1420" s="228">
        <f>ROUND(I1420*H1420,2)</f>
        <v>0</v>
      </c>
      <c r="K1420" s="224" t="s">
        <v>21</v>
      </c>
      <c r="L1420" s="73"/>
      <c r="M1420" s="229" t="s">
        <v>21</v>
      </c>
      <c r="N1420" s="230" t="s">
        <v>47</v>
      </c>
      <c r="O1420" s="48"/>
      <c r="P1420" s="231">
        <f>O1420*H1420</f>
        <v>0</v>
      </c>
      <c r="Q1420" s="231">
        <v>0.01363</v>
      </c>
      <c r="R1420" s="231">
        <f>Q1420*H1420</f>
        <v>0.52339199999999997</v>
      </c>
      <c r="S1420" s="231">
        <v>0</v>
      </c>
      <c r="T1420" s="232">
        <f>S1420*H1420</f>
        <v>0</v>
      </c>
      <c r="AR1420" s="24" t="s">
        <v>243</v>
      </c>
      <c r="AT1420" s="24" t="s">
        <v>156</v>
      </c>
      <c r="AU1420" s="24" t="s">
        <v>85</v>
      </c>
      <c r="AY1420" s="24" t="s">
        <v>154</v>
      </c>
      <c r="BE1420" s="233">
        <f>IF(N1420="základní",J1420,0)</f>
        <v>0</v>
      </c>
      <c r="BF1420" s="233">
        <f>IF(N1420="snížená",J1420,0)</f>
        <v>0</v>
      </c>
      <c r="BG1420" s="233">
        <f>IF(N1420="zákl. přenesená",J1420,0)</f>
        <v>0</v>
      </c>
      <c r="BH1420" s="233">
        <f>IF(N1420="sníž. přenesená",J1420,0)</f>
        <v>0</v>
      </c>
      <c r="BI1420" s="233">
        <f>IF(N1420="nulová",J1420,0)</f>
        <v>0</v>
      </c>
      <c r="BJ1420" s="24" t="s">
        <v>38</v>
      </c>
      <c r="BK1420" s="233">
        <f>ROUND(I1420*H1420,2)</f>
        <v>0</v>
      </c>
      <c r="BL1420" s="24" t="s">
        <v>243</v>
      </c>
      <c r="BM1420" s="24" t="s">
        <v>1501</v>
      </c>
    </row>
    <row r="1421" s="11" customFormat="1">
      <c r="B1421" s="234"/>
      <c r="C1421" s="235"/>
      <c r="D1421" s="236" t="s">
        <v>162</v>
      </c>
      <c r="E1421" s="237" t="s">
        <v>21</v>
      </c>
      <c r="F1421" s="238" t="s">
        <v>1470</v>
      </c>
      <c r="G1421" s="235"/>
      <c r="H1421" s="237" t="s">
        <v>21</v>
      </c>
      <c r="I1421" s="239"/>
      <c r="J1421" s="235"/>
      <c r="K1421" s="235"/>
      <c r="L1421" s="240"/>
      <c r="M1421" s="241"/>
      <c r="N1421" s="242"/>
      <c r="O1421" s="242"/>
      <c r="P1421" s="242"/>
      <c r="Q1421" s="242"/>
      <c r="R1421" s="242"/>
      <c r="S1421" s="242"/>
      <c r="T1421" s="243"/>
      <c r="AT1421" s="244" t="s">
        <v>162</v>
      </c>
      <c r="AU1421" s="244" t="s">
        <v>85</v>
      </c>
      <c r="AV1421" s="11" t="s">
        <v>38</v>
      </c>
      <c r="AW1421" s="11" t="s">
        <v>36</v>
      </c>
      <c r="AX1421" s="11" t="s">
        <v>76</v>
      </c>
      <c r="AY1421" s="244" t="s">
        <v>154</v>
      </c>
    </row>
    <row r="1422" s="11" customFormat="1">
      <c r="B1422" s="234"/>
      <c r="C1422" s="235"/>
      <c r="D1422" s="236" t="s">
        <v>162</v>
      </c>
      <c r="E1422" s="237" t="s">
        <v>21</v>
      </c>
      <c r="F1422" s="238" t="s">
        <v>1464</v>
      </c>
      <c r="G1422" s="235"/>
      <c r="H1422" s="237" t="s">
        <v>21</v>
      </c>
      <c r="I1422" s="239"/>
      <c r="J1422" s="235"/>
      <c r="K1422" s="235"/>
      <c r="L1422" s="240"/>
      <c r="M1422" s="241"/>
      <c r="N1422" s="242"/>
      <c r="O1422" s="242"/>
      <c r="P1422" s="242"/>
      <c r="Q1422" s="242"/>
      <c r="R1422" s="242"/>
      <c r="S1422" s="242"/>
      <c r="T1422" s="243"/>
      <c r="AT1422" s="244" t="s">
        <v>162</v>
      </c>
      <c r="AU1422" s="244" t="s">
        <v>85</v>
      </c>
      <c r="AV1422" s="11" t="s">
        <v>38</v>
      </c>
      <c r="AW1422" s="11" t="s">
        <v>36</v>
      </c>
      <c r="AX1422" s="11" t="s">
        <v>76</v>
      </c>
      <c r="AY1422" s="244" t="s">
        <v>154</v>
      </c>
    </row>
    <row r="1423" s="12" customFormat="1">
      <c r="B1423" s="245"/>
      <c r="C1423" s="246"/>
      <c r="D1423" s="236" t="s">
        <v>162</v>
      </c>
      <c r="E1423" s="247" t="s">
        <v>21</v>
      </c>
      <c r="F1423" s="248" t="s">
        <v>1502</v>
      </c>
      <c r="G1423" s="246"/>
      <c r="H1423" s="249">
        <v>38.399999999999999</v>
      </c>
      <c r="I1423" s="250"/>
      <c r="J1423" s="246"/>
      <c r="K1423" s="246"/>
      <c r="L1423" s="251"/>
      <c r="M1423" s="252"/>
      <c r="N1423" s="253"/>
      <c r="O1423" s="253"/>
      <c r="P1423" s="253"/>
      <c r="Q1423" s="253"/>
      <c r="R1423" s="253"/>
      <c r="S1423" s="253"/>
      <c r="T1423" s="254"/>
      <c r="AT1423" s="255" t="s">
        <v>162</v>
      </c>
      <c r="AU1423" s="255" t="s">
        <v>85</v>
      </c>
      <c r="AV1423" s="12" t="s">
        <v>85</v>
      </c>
      <c r="AW1423" s="12" t="s">
        <v>36</v>
      </c>
      <c r="AX1423" s="12" t="s">
        <v>76</v>
      </c>
      <c r="AY1423" s="255" t="s">
        <v>154</v>
      </c>
    </row>
    <row r="1424" s="13" customFormat="1">
      <c r="B1424" s="256"/>
      <c r="C1424" s="257"/>
      <c r="D1424" s="236" t="s">
        <v>162</v>
      </c>
      <c r="E1424" s="258" t="s">
        <v>21</v>
      </c>
      <c r="F1424" s="259" t="s">
        <v>166</v>
      </c>
      <c r="G1424" s="257"/>
      <c r="H1424" s="260">
        <v>38.399999999999999</v>
      </c>
      <c r="I1424" s="261"/>
      <c r="J1424" s="257"/>
      <c r="K1424" s="257"/>
      <c r="L1424" s="262"/>
      <c r="M1424" s="263"/>
      <c r="N1424" s="264"/>
      <c r="O1424" s="264"/>
      <c r="P1424" s="264"/>
      <c r="Q1424" s="264"/>
      <c r="R1424" s="264"/>
      <c r="S1424" s="264"/>
      <c r="T1424" s="265"/>
      <c r="AT1424" s="266" t="s">
        <v>162</v>
      </c>
      <c r="AU1424" s="266" t="s">
        <v>85</v>
      </c>
      <c r="AV1424" s="13" t="s">
        <v>160</v>
      </c>
      <c r="AW1424" s="13" t="s">
        <v>36</v>
      </c>
      <c r="AX1424" s="13" t="s">
        <v>38</v>
      </c>
      <c r="AY1424" s="266" t="s">
        <v>154</v>
      </c>
    </row>
    <row r="1425" s="1" customFormat="1" ht="16.5" customHeight="1">
      <c r="B1425" s="47"/>
      <c r="C1425" s="222" t="s">
        <v>1503</v>
      </c>
      <c r="D1425" s="222" t="s">
        <v>156</v>
      </c>
      <c r="E1425" s="223" t="s">
        <v>1504</v>
      </c>
      <c r="F1425" s="224" t="s">
        <v>1505</v>
      </c>
      <c r="G1425" s="225" t="s">
        <v>185</v>
      </c>
      <c r="H1425" s="226">
        <v>0.66900000000000004</v>
      </c>
      <c r="I1425" s="227"/>
      <c r="J1425" s="228">
        <f>ROUND(I1425*H1425,2)</f>
        <v>0</v>
      </c>
      <c r="K1425" s="224" t="s">
        <v>21</v>
      </c>
      <c r="L1425" s="73"/>
      <c r="M1425" s="229" t="s">
        <v>21</v>
      </c>
      <c r="N1425" s="230" t="s">
        <v>47</v>
      </c>
      <c r="O1425" s="48"/>
      <c r="P1425" s="231">
        <f>O1425*H1425</f>
        <v>0</v>
      </c>
      <c r="Q1425" s="231">
        <v>0.55000000000000004</v>
      </c>
      <c r="R1425" s="231">
        <f>Q1425*H1425</f>
        <v>0.36795000000000005</v>
      </c>
      <c r="S1425" s="231">
        <v>0.55000000000000004</v>
      </c>
      <c r="T1425" s="232">
        <f>S1425*H1425</f>
        <v>0.36795000000000005</v>
      </c>
      <c r="AR1425" s="24" t="s">
        <v>243</v>
      </c>
      <c r="AT1425" s="24" t="s">
        <v>156</v>
      </c>
      <c r="AU1425" s="24" t="s">
        <v>85</v>
      </c>
      <c r="AY1425" s="24" t="s">
        <v>154</v>
      </c>
      <c r="BE1425" s="233">
        <f>IF(N1425="základní",J1425,0)</f>
        <v>0</v>
      </c>
      <c r="BF1425" s="233">
        <f>IF(N1425="snížená",J1425,0)</f>
        <v>0</v>
      </c>
      <c r="BG1425" s="233">
        <f>IF(N1425="zákl. přenesená",J1425,0)</f>
        <v>0</v>
      </c>
      <c r="BH1425" s="233">
        <f>IF(N1425="sníž. přenesená",J1425,0)</f>
        <v>0</v>
      </c>
      <c r="BI1425" s="233">
        <f>IF(N1425="nulová",J1425,0)</f>
        <v>0</v>
      </c>
      <c r="BJ1425" s="24" t="s">
        <v>38</v>
      </c>
      <c r="BK1425" s="233">
        <f>ROUND(I1425*H1425,2)</f>
        <v>0</v>
      </c>
      <c r="BL1425" s="24" t="s">
        <v>243</v>
      </c>
      <c r="BM1425" s="24" t="s">
        <v>1506</v>
      </c>
    </row>
    <row r="1426" s="1" customFormat="1">
      <c r="B1426" s="47"/>
      <c r="C1426" s="75"/>
      <c r="D1426" s="236" t="s">
        <v>258</v>
      </c>
      <c r="E1426" s="75"/>
      <c r="F1426" s="278" t="s">
        <v>1507</v>
      </c>
      <c r="G1426" s="75"/>
      <c r="H1426" s="75"/>
      <c r="I1426" s="192"/>
      <c r="J1426" s="75"/>
      <c r="K1426" s="75"/>
      <c r="L1426" s="73"/>
      <c r="M1426" s="279"/>
      <c r="N1426" s="48"/>
      <c r="O1426" s="48"/>
      <c r="P1426" s="48"/>
      <c r="Q1426" s="48"/>
      <c r="R1426" s="48"/>
      <c r="S1426" s="48"/>
      <c r="T1426" s="96"/>
      <c r="AT1426" s="24" t="s">
        <v>258</v>
      </c>
      <c r="AU1426" s="24" t="s">
        <v>85</v>
      </c>
    </row>
    <row r="1427" s="11" customFormat="1">
      <c r="B1427" s="234"/>
      <c r="C1427" s="235"/>
      <c r="D1427" s="236" t="s">
        <v>162</v>
      </c>
      <c r="E1427" s="237" t="s">
        <v>21</v>
      </c>
      <c r="F1427" s="238" t="s">
        <v>340</v>
      </c>
      <c r="G1427" s="235"/>
      <c r="H1427" s="237" t="s">
        <v>21</v>
      </c>
      <c r="I1427" s="239"/>
      <c r="J1427" s="235"/>
      <c r="K1427" s="235"/>
      <c r="L1427" s="240"/>
      <c r="M1427" s="241"/>
      <c r="N1427" s="242"/>
      <c r="O1427" s="242"/>
      <c r="P1427" s="242"/>
      <c r="Q1427" s="242"/>
      <c r="R1427" s="242"/>
      <c r="S1427" s="242"/>
      <c r="T1427" s="243"/>
      <c r="AT1427" s="244" t="s">
        <v>162</v>
      </c>
      <c r="AU1427" s="244" t="s">
        <v>85</v>
      </c>
      <c r="AV1427" s="11" t="s">
        <v>38</v>
      </c>
      <c r="AW1427" s="11" t="s">
        <v>36</v>
      </c>
      <c r="AX1427" s="11" t="s">
        <v>76</v>
      </c>
      <c r="AY1427" s="244" t="s">
        <v>154</v>
      </c>
    </row>
    <row r="1428" s="11" customFormat="1">
      <c r="B1428" s="234"/>
      <c r="C1428" s="235"/>
      <c r="D1428" s="236" t="s">
        <v>162</v>
      </c>
      <c r="E1428" s="237" t="s">
        <v>21</v>
      </c>
      <c r="F1428" s="238" t="s">
        <v>770</v>
      </c>
      <c r="G1428" s="235"/>
      <c r="H1428" s="237" t="s">
        <v>21</v>
      </c>
      <c r="I1428" s="239"/>
      <c r="J1428" s="235"/>
      <c r="K1428" s="235"/>
      <c r="L1428" s="240"/>
      <c r="M1428" s="241"/>
      <c r="N1428" s="242"/>
      <c r="O1428" s="242"/>
      <c r="P1428" s="242"/>
      <c r="Q1428" s="242"/>
      <c r="R1428" s="242"/>
      <c r="S1428" s="242"/>
      <c r="T1428" s="243"/>
      <c r="AT1428" s="244" t="s">
        <v>162</v>
      </c>
      <c r="AU1428" s="244" t="s">
        <v>85</v>
      </c>
      <c r="AV1428" s="11" t="s">
        <v>38</v>
      </c>
      <c r="AW1428" s="11" t="s">
        <v>36</v>
      </c>
      <c r="AX1428" s="11" t="s">
        <v>76</v>
      </c>
      <c r="AY1428" s="244" t="s">
        <v>154</v>
      </c>
    </row>
    <row r="1429" s="12" customFormat="1">
      <c r="B1429" s="245"/>
      <c r="C1429" s="246"/>
      <c r="D1429" s="236" t="s">
        <v>162</v>
      </c>
      <c r="E1429" s="247" t="s">
        <v>21</v>
      </c>
      <c r="F1429" s="248" t="s">
        <v>1508</v>
      </c>
      <c r="G1429" s="246"/>
      <c r="H1429" s="249">
        <v>0.39000000000000001</v>
      </c>
      <c r="I1429" s="250"/>
      <c r="J1429" s="246"/>
      <c r="K1429" s="246"/>
      <c r="L1429" s="251"/>
      <c r="M1429" s="252"/>
      <c r="N1429" s="253"/>
      <c r="O1429" s="253"/>
      <c r="P1429" s="253"/>
      <c r="Q1429" s="253"/>
      <c r="R1429" s="253"/>
      <c r="S1429" s="253"/>
      <c r="T1429" s="254"/>
      <c r="AT1429" s="255" t="s">
        <v>162</v>
      </c>
      <c r="AU1429" s="255" t="s">
        <v>85</v>
      </c>
      <c r="AV1429" s="12" t="s">
        <v>85</v>
      </c>
      <c r="AW1429" s="12" t="s">
        <v>36</v>
      </c>
      <c r="AX1429" s="12" t="s">
        <v>76</v>
      </c>
      <c r="AY1429" s="255" t="s">
        <v>154</v>
      </c>
    </row>
    <row r="1430" s="12" customFormat="1">
      <c r="B1430" s="245"/>
      <c r="C1430" s="246"/>
      <c r="D1430" s="236" t="s">
        <v>162</v>
      </c>
      <c r="E1430" s="247" t="s">
        <v>21</v>
      </c>
      <c r="F1430" s="248" t="s">
        <v>1509</v>
      </c>
      <c r="G1430" s="246"/>
      <c r="H1430" s="249">
        <v>0.032000000000000001</v>
      </c>
      <c r="I1430" s="250"/>
      <c r="J1430" s="246"/>
      <c r="K1430" s="246"/>
      <c r="L1430" s="251"/>
      <c r="M1430" s="252"/>
      <c r="N1430" s="253"/>
      <c r="O1430" s="253"/>
      <c r="P1430" s="253"/>
      <c r="Q1430" s="253"/>
      <c r="R1430" s="253"/>
      <c r="S1430" s="253"/>
      <c r="T1430" s="254"/>
      <c r="AT1430" s="255" t="s">
        <v>162</v>
      </c>
      <c r="AU1430" s="255" t="s">
        <v>85</v>
      </c>
      <c r="AV1430" s="12" t="s">
        <v>85</v>
      </c>
      <c r="AW1430" s="12" t="s">
        <v>36</v>
      </c>
      <c r="AX1430" s="12" t="s">
        <v>76</v>
      </c>
      <c r="AY1430" s="255" t="s">
        <v>154</v>
      </c>
    </row>
    <row r="1431" s="12" customFormat="1">
      <c r="B1431" s="245"/>
      <c r="C1431" s="246"/>
      <c r="D1431" s="236" t="s">
        <v>162</v>
      </c>
      <c r="E1431" s="247" t="s">
        <v>21</v>
      </c>
      <c r="F1431" s="248" t="s">
        <v>1510</v>
      </c>
      <c r="G1431" s="246"/>
      <c r="H1431" s="249">
        <v>0.051999999999999998</v>
      </c>
      <c r="I1431" s="250"/>
      <c r="J1431" s="246"/>
      <c r="K1431" s="246"/>
      <c r="L1431" s="251"/>
      <c r="M1431" s="252"/>
      <c r="N1431" s="253"/>
      <c r="O1431" s="253"/>
      <c r="P1431" s="253"/>
      <c r="Q1431" s="253"/>
      <c r="R1431" s="253"/>
      <c r="S1431" s="253"/>
      <c r="T1431" s="254"/>
      <c r="AT1431" s="255" t="s">
        <v>162</v>
      </c>
      <c r="AU1431" s="255" t="s">
        <v>85</v>
      </c>
      <c r="AV1431" s="12" t="s">
        <v>85</v>
      </c>
      <c r="AW1431" s="12" t="s">
        <v>36</v>
      </c>
      <c r="AX1431" s="12" t="s">
        <v>76</v>
      </c>
      <c r="AY1431" s="255" t="s">
        <v>154</v>
      </c>
    </row>
    <row r="1432" s="12" customFormat="1">
      <c r="B1432" s="245"/>
      <c r="C1432" s="246"/>
      <c r="D1432" s="236" t="s">
        <v>162</v>
      </c>
      <c r="E1432" s="247" t="s">
        <v>21</v>
      </c>
      <c r="F1432" s="248" t="s">
        <v>1511</v>
      </c>
      <c r="G1432" s="246"/>
      <c r="H1432" s="249">
        <v>0.104</v>
      </c>
      <c r="I1432" s="250"/>
      <c r="J1432" s="246"/>
      <c r="K1432" s="246"/>
      <c r="L1432" s="251"/>
      <c r="M1432" s="252"/>
      <c r="N1432" s="253"/>
      <c r="O1432" s="253"/>
      <c r="P1432" s="253"/>
      <c r="Q1432" s="253"/>
      <c r="R1432" s="253"/>
      <c r="S1432" s="253"/>
      <c r="T1432" s="254"/>
      <c r="AT1432" s="255" t="s">
        <v>162</v>
      </c>
      <c r="AU1432" s="255" t="s">
        <v>85</v>
      </c>
      <c r="AV1432" s="12" t="s">
        <v>85</v>
      </c>
      <c r="AW1432" s="12" t="s">
        <v>36</v>
      </c>
      <c r="AX1432" s="12" t="s">
        <v>76</v>
      </c>
      <c r="AY1432" s="255" t="s">
        <v>154</v>
      </c>
    </row>
    <row r="1433" s="12" customFormat="1">
      <c r="B1433" s="245"/>
      <c r="C1433" s="246"/>
      <c r="D1433" s="236" t="s">
        <v>162</v>
      </c>
      <c r="E1433" s="247" t="s">
        <v>21</v>
      </c>
      <c r="F1433" s="248" t="s">
        <v>1512</v>
      </c>
      <c r="G1433" s="246"/>
      <c r="H1433" s="249">
        <v>0.029999999999999999</v>
      </c>
      <c r="I1433" s="250"/>
      <c r="J1433" s="246"/>
      <c r="K1433" s="246"/>
      <c r="L1433" s="251"/>
      <c r="M1433" s="252"/>
      <c r="N1433" s="253"/>
      <c r="O1433" s="253"/>
      <c r="P1433" s="253"/>
      <c r="Q1433" s="253"/>
      <c r="R1433" s="253"/>
      <c r="S1433" s="253"/>
      <c r="T1433" s="254"/>
      <c r="AT1433" s="255" t="s">
        <v>162</v>
      </c>
      <c r="AU1433" s="255" t="s">
        <v>85</v>
      </c>
      <c r="AV1433" s="12" t="s">
        <v>85</v>
      </c>
      <c r="AW1433" s="12" t="s">
        <v>36</v>
      </c>
      <c r="AX1433" s="12" t="s">
        <v>76</v>
      </c>
      <c r="AY1433" s="255" t="s">
        <v>154</v>
      </c>
    </row>
    <row r="1434" s="12" customFormat="1">
      <c r="B1434" s="245"/>
      <c r="C1434" s="246"/>
      <c r="D1434" s="236" t="s">
        <v>162</v>
      </c>
      <c r="E1434" s="247" t="s">
        <v>21</v>
      </c>
      <c r="F1434" s="248" t="s">
        <v>1513</v>
      </c>
      <c r="G1434" s="246"/>
      <c r="H1434" s="249">
        <v>0.012</v>
      </c>
      <c r="I1434" s="250"/>
      <c r="J1434" s="246"/>
      <c r="K1434" s="246"/>
      <c r="L1434" s="251"/>
      <c r="M1434" s="252"/>
      <c r="N1434" s="253"/>
      <c r="O1434" s="253"/>
      <c r="P1434" s="253"/>
      <c r="Q1434" s="253"/>
      <c r="R1434" s="253"/>
      <c r="S1434" s="253"/>
      <c r="T1434" s="254"/>
      <c r="AT1434" s="255" t="s">
        <v>162</v>
      </c>
      <c r="AU1434" s="255" t="s">
        <v>85</v>
      </c>
      <c r="AV1434" s="12" t="s">
        <v>85</v>
      </c>
      <c r="AW1434" s="12" t="s">
        <v>36</v>
      </c>
      <c r="AX1434" s="12" t="s">
        <v>76</v>
      </c>
      <c r="AY1434" s="255" t="s">
        <v>154</v>
      </c>
    </row>
    <row r="1435" s="12" customFormat="1">
      <c r="B1435" s="245"/>
      <c r="C1435" s="246"/>
      <c r="D1435" s="236" t="s">
        <v>162</v>
      </c>
      <c r="E1435" s="247" t="s">
        <v>21</v>
      </c>
      <c r="F1435" s="248" t="s">
        <v>1514</v>
      </c>
      <c r="G1435" s="246"/>
      <c r="H1435" s="249">
        <v>0.031</v>
      </c>
      <c r="I1435" s="250"/>
      <c r="J1435" s="246"/>
      <c r="K1435" s="246"/>
      <c r="L1435" s="251"/>
      <c r="M1435" s="252"/>
      <c r="N1435" s="253"/>
      <c r="O1435" s="253"/>
      <c r="P1435" s="253"/>
      <c r="Q1435" s="253"/>
      <c r="R1435" s="253"/>
      <c r="S1435" s="253"/>
      <c r="T1435" s="254"/>
      <c r="AT1435" s="255" t="s">
        <v>162</v>
      </c>
      <c r="AU1435" s="255" t="s">
        <v>85</v>
      </c>
      <c r="AV1435" s="12" t="s">
        <v>85</v>
      </c>
      <c r="AW1435" s="12" t="s">
        <v>36</v>
      </c>
      <c r="AX1435" s="12" t="s">
        <v>76</v>
      </c>
      <c r="AY1435" s="255" t="s">
        <v>154</v>
      </c>
    </row>
    <row r="1436" s="12" customFormat="1">
      <c r="B1436" s="245"/>
      <c r="C1436" s="246"/>
      <c r="D1436" s="236" t="s">
        <v>162</v>
      </c>
      <c r="E1436" s="247" t="s">
        <v>21</v>
      </c>
      <c r="F1436" s="248" t="s">
        <v>1515</v>
      </c>
      <c r="G1436" s="246"/>
      <c r="H1436" s="249">
        <v>0.017999999999999999</v>
      </c>
      <c r="I1436" s="250"/>
      <c r="J1436" s="246"/>
      <c r="K1436" s="246"/>
      <c r="L1436" s="251"/>
      <c r="M1436" s="252"/>
      <c r="N1436" s="253"/>
      <c r="O1436" s="253"/>
      <c r="P1436" s="253"/>
      <c r="Q1436" s="253"/>
      <c r="R1436" s="253"/>
      <c r="S1436" s="253"/>
      <c r="T1436" s="254"/>
      <c r="AT1436" s="255" t="s">
        <v>162</v>
      </c>
      <c r="AU1436" s="255" t="s">
        <v>85</v>
      </c>
      <c r="AV1436" s="12" t="s">
        <v>85</v>
      </c>
      <c r="AW1436" s="12" t="s">
        <v>36</v>
      </c>
      <c r="AX1436" s="12" t="s">
        <v>76</v>
      </c>
      <c r="AY1436" s="255" t="s">
        <v>154</v>
      </c>
    </row>
    <row r="1437" s="13" customFormat="1">
      <c r="B1437" s="256"/>
      <c r="C1437" s="257"/>
      <c r="D1437" s="236" t="s">
        <v>162</v>
      </c>
      <c r="E1437" s="258" t="s">
        <v>21</v>
      </c>
      <c r="F1437" s="259" t="s">
        <v>166</v>
      </c>
      <c r="G1437" s="257"/>
      <c r="H1437" s="260">
        <v>0.66900000000000004</v>
      </c>
      <c r="I1437" s="261"/>
      <c r="J1437" s="257"/>
      <c r="K1437" s="257"/>
      <c r="L1437" s="262"/>
      <c r="M1437" s="263"/>
      <c r="N1437" s="264"/>
      <c r="O1437" s="264"/>
      <c r="P1437" s="264"/>
      <c r="Q1437" s="264"/>
      <c r="R1437" s="264"/>
      <c r="S1437" s="264"/>
      <c r="T1437" s="265"/>
      <c r="AT1437" s="266" t="s">
        <v>162</v>
      </c>
      <c r="AU1437" s="266" t="s">
        <v>85</v>
      </c>
      <c r="AV1437" s="13" t="s">
        <v>160</v>
      </c>
      <c r="AW1437" s="13" t="s">
        <v>36</v>
      </c>
      <c r="AX1437" s="13" t="s">
        <v>38</v>
      </c>
      <c r="AY1437" s="266" t="s">
        <v>154</v>
      </c>
    </row>
    <row r="1438" s="1" customFormat="1" ht="25.5" customHeight="1">
      <c r="B1438" s="47"/>
      <c r="C1438" s="222" t="s">
        <v>1516</v>
      </c>
      <c r="D1438" s="222" t="s">
        <v>156</v>
      </c>
      <c r="E1438" s="223" t="s">
        <v>1517</v>
      </c>
      <c r="F1438" s="224" t="s">
        <v>1518</v>
      </c>
      <c r="G1438" s="225" t="s">
        <v>159</v>
      </c>
      <c r="H1438" s="226">
        <v>115.226</v>
      </c>
      <c r="I1438" s="227"/>
      <c r="J1438" s="228">
        <f>ROUND(I1438*H1438,2)</f>
        <v>0</v>
      </c>
      <c r="K1438" s="224" t="s">
        <v>21</v>
      </c>
      <c r="L1438" s="73"/>
      <c r="M1438" s="229" t="s">
        <v>21</v>
      </c>
      <c r="N1438" s="230" t="s">
        <v>47</v>
      </c>
      <c r="O1438" s="48"/>
      <c r="P1438" s="231">
        <f>O1438*H1438</f>
        <v>0</v>
      </c>
      <c r="Q1438" s="231">
        <v>0.01423</v>
      </c>
      <c r="R1438" s="231">
        <f>Q1438*H1438</f>
        <v>1.63966598</v>
      </c>
      <c r="S1438" s="231">
        <v>0</v>
      </c>
      <c r="T1438" s="232">
        <f>S1438*H1438</f>
        <v>0</v>
      </c>
      <c r="AR1438" s="24" t="s">
        <v>243</v>
      </c>
      <c r="AT1438" s="24" t="s">
        <v>156</v>
      </c>
      <c r="AU1438" s="24" t="s">
        <v>85</v>
      </c>
      <c r="AY1438" s="24" t="s">
        <v>154</v>
      </c>
      <c r="BE1438" s="233">
        <f>IF(N1438="základní",J1438,0)</f>
        <v>0</v>
      </c>
      <c r="BF1438" s="233">
        <f>IF(N1438="snížená",J1438,0)</f>
        <v>0</v>
      </c>
      <c r="BG1438" s="233">
        <f>IF(N1438="zákl. přenesená",J1438,0)</f>
        <v>0</v>
      </c>
      <c r="BH1438" s="233">
        <f>IF(N1438="sníž. přenesená",J1438,0)</f>
        <v>0</v>
      </c>
      <c r="BI1438" s="233">
        <f>IF(N1438="nulová",J1438,0)</f>
        <v>0</v>
      </c>
      <c r="BJ1438" s="24" t="s">
        <v>38</v>
      </c>
      <c r="BK1438" s="233">
        <f>ROUND(I1438*H1438,2)</f>
        <v>0</v>
      </c>
      <c r="BL1438" s="24" t="s">
        <v>243</v>
      </c>
      <c r="BM1438" s="24" t="s">
        <v>1519</v>
      </c>
    </row>
    <row r="1439" s="11" customFormat="1">
      <c r="B1439" s="234"/>
      <c r="C1439" s="235"/>
      <c r="D1439" s="236" t="s">
        <v>162</v>
      </c>
      <c r="E1439" s="237" t="s">
        <v>21</v>
      </c>
      <c r="F1439" s="238" t="s">
        <v>1183</v>
      </c>
      <c r="G1439" s="235"/>
      <c r="H1439" s="237" t="s">
        <v>21</v>
      </c>
      <c r="I1439" s="239"/>
      <c r="J1439" s="235"/>
      <c r="K1439" s="235"/>
      <c r="L1439" s="240"/>
      <c r="M1439" s="241"/>
      <c r="N1439" s="242"/>
      <c r="O1439" s="242"/>
      <c r="P1439" s="242"/>
      <c r="Q1439" s="242"/>
      <c r="R1439" s="242"/>
      <c r="S1439" s="242"/>
      <c r="T1439" s="243"/>
      <c r="AT1439" s="244" t="s">
        <v>162</v>
      </c>
      <c r="AU1439" s="244" t="s">
        <v>85</v>
      </c>
      <c r="AV1439" s="11" t="s">
        <v>38</v>
      </c>
      <c r="AW1439" s="11" t="s">
        <v>36</v>
      </c>
      <c r="AX1439" s="11" t="s">
        <v>76</v>
      </c>
      <c r="AY1439" s="244" t="s">
        <v>154</v>
      </c>
    </row>
    <row r="1440" s="11" customFormat="1">
      <c r="B1440" s="234"/>
      <c r="C1440" s="235"/>
      <c r="D1440" s="236" t="s">
        <v>162</v>
      </c>
      <c r="E1440" s="237" t="s">
        <v>21</v>
      </c>
      <c r="F1440" s="238" t="s">
        <v>1184</v>
      </c>
      <c r="G1440" s="235"/>
      <c r="H1440" s="237" t="s">
        <v>21</v>
      </c>
      <c r="I1440" s="239"/>
      <c r="J1440" s="235"/>
      <c r="K1440" s="235"/>
      <c r="L1440" s="240"/>
      <c r="M1440" s="241"/>
      <c r="N1440" s="242"/>
      <c r="O1440" s="242"/>
      <c r="P1440" s="242"/>
      <c r="Q1440" s="242"/>
      <c r="R1440" s="242"/>
      <c r="S1440" s="242"/>
      <c r="T1440" s="243"/>
      <c r="AT1440" s="244" t="s">
        <v>162</v>
      </c>
      <c r="AU1440" s="244" t="s">
        <v>85</v>
      </c>
      <c r="AV1440" s="11" t="s">
        <v>38</v>
      </c>
      <c r="AW1440" s="11" t="s">
        <v>36</v>
      </c>
      <c r="AX1440" s="11" t="s">
        <v>76</v>
      </c>
      <c r="AY1440" s="244" t="s">
        <v>154</v>
      </c>
    </row>
    <row r="1441" s="12" customFormat="1">
      <c r="B1441" s="245"/>
      <c r="C1441" s="246"/>
      <c r="D1441" s="236" t="s">
        <v>162</v>
      </c>
      <c r="E1441" s="247" t="s">
        <v>21</v>
      </c>
      <c r="F1441" s="248" t="s">
        <v>1186</v>
      </c>
      <c r="G1441" s="246"/>
      <c r="H1441" s="249">
        <v>115.226</v>
      </c>
      <c r="I1441" s="250"/>
      <c r="J1441" s="246"/>
      <c r="K1441" s="246"/>
      <c r="L1441" s="251"/>
      <c r="M1441" s="252"/>
      <c r="N1441" s="253"/>
      <c r="O1441" s="253"/>
      <c r="P1441" s="253"/>
      <c r="Q1441" s="253"/>
      <c r="R1441" s="253"/>
      <c r="S1441" s="253"/>
      <c r="T1441" s="254"/>
      <c r="AT1441" s="255" t="s">
        <v>162</v>
      </c>
      <c r="AU1441" s="255" t="s">
        <v>85</v>
      </c>
      <c r="AV1441" s="12" t="s">
        <v>85</v>
      </c>
      <c r="AW1441" s="12" t="s">
        <v>36</v>
      </c>
      <c r="AX1441" s="12" t="s">
        <v>76</v>
      </c>
      <c r="AY1441" s="255" t="s">
        <v>154</v>
      </c>
    </row>
    <row r="1442" s="13" customFormat="1">
      <c r="B1442" s="256"/>
      <c r="C1442" s="257"/>
      <c r="D1442" s="236" t="s">
        <v>162</v>
      </c>
      <c r="E1442" s="258" t="s">
        <v>21</v>
      </c>
      <c r="F1442" s="259" t="s">
        <v>166</v>
      </c>
      <c r="G1442" s="257"/>
      <c r="H1442" s="260">
        <v>115.226</v>
      </c>
      <c r="I1442" s="261"/>
      <c r="J1442" s="257"/>
      <c r="K1442" s="257"/>
      <c r="L1442" s="262"/>
      <c r="M1442" s="263"/>
      <c r="N1442" s="264"/>
      <c r="O1442" s="264"/>
      <c r="P1442" s="264"/>
      <c r="Q1442" s="264"/>
      <c r="R1442" s="264"/>
      <c r="S1442" s="264"/>
      <c r="T1442" s="265"/>
      <c r="AT1442" s="266" t="s">
        <v>162</v>
      </c>
      <c r="AU1442" s="266" t="s">
        <v>85</v>
      </c>
      <c r="AV1442" s="13" t="s">
        <v>160</v>
      </c>
      <c r="AW1442" s="13" t="s">
        <v>36</v>
      </c>
      <c r="AX1442" s="13" t="s">
        <v>38</v>
      </c>
      <c r="AY1442" s="266" t="s">
        <v>154</v>
      </c>
    </row>
    <row r="1443" s="1" customFormat="1" ht="16.5" customHeight="1">
      <c r="B1443" s="47"/>
      <c r="C1443" s="222" t="s">
        <v>1520</v>
      </c>
      <c r="D1443" s="222" t="s">
        <v>156</v>
      </c>
      <c r="E1443" s="223" t="s">
        <v>1521</v>
      </c>
      <c r="F1443" s="224" t="s">
        <v>1522</v>
      </c>
      <c r="G1443" s="225" t="s">
        <v>159</v>
      </c>
      <c r="H1443" s="226">
        <v>115.226</v>
      </c>
      <c r="I1443" s="227"/>
      <c r="J1443" s="228">
        <f>ROUND(I1443*H1443,2)</f>
        <v>0</v>
      </c>
      <c r="K1443" s="224" t="s">
        <v>21</v>
      </c>
      <c r="L1443" s="73"/>
      <c r="M1443" s="229" t="s">
        <v>21</v>
      </c>
      <c r="N1443" s="230" t="s">
        <v>47</v>
      </c>
      <c r="O1443" s="48"/>
      <c r="P1443" s="231">
        <f>O1443*H1443</f>
        <v>0</v>
      </c>
      <c r="Q1443" s="231">
        <v>0</v>
      </c>
      <c r="R1443" s="231">
        <f>Q1443*H1443</f>
        <v>0</v>
      </c>
      <c r="S1443" s="231">
        <v>0.014999999999999999</v>
      </c>
      <c r="T1443" s="232">
        <f>S1443*H1443</f>
        <v>1.7283899999999999</v>
      </c>
      <c r="AR1443" s="24" t="s">
        <v>243</v>
      </c>
      <c r="AT1443" s="24" t="s">
        <v>156</v>
      </c>
      <c r="AU1443" s="24" t="s">
        <v>85</v>
      </c>
      <c r="AY1443" s="24" t="s">
        <v>154</v>
      </c>
      <c r="BE1443" s="233">
        <f>IF(N1443="základní",J1443,0)</f>
        <v>0</v>
      </c>
      <c r="BF1443" s="233">
        <f>IF(N1443="snížená",J1443,0)</f>
        <v>0</v>
      </c>
      <c r="BG1443" s="233">
        <f>IF(N1443="zákl. přenesená",J1443,0)</f>
        <v>0</v>
      </c>
      <c r="BH1443" s="233">
        <f>IF(N1443="sníž. přenesená",J1443,0)</f>
        <v>0</v>
      </c>
      <c r="BI1443" s="233">
        <f>IF(N1443="nulová",J1443,0)</f>
        <v>0</v>
      </c>
      <c r="BJ1443" s="24" t="s">
        <v>38</v>
      </c>
      <c r="BK1443" s="233">
        <f>ROUND(I1443*H1443,2)</f>
        <v>0</v>
      </c>
      <c r="BL1443" s="24" t="s">
        <v>243</v>
      </c>
      <c r="BM1443" s="24" t="s">
        <v>1523</v>
      </c>
    </row>
    <row r="1444" s="11" customFormat="1">
      <c r="B1444" s="234"/>
      <c r="C1444" s="235"/>
      <c r="D1444" s="236" t="s">
        <v>162</v>
      </c>
      <c r="E1444" s="237" t="s">
        <v>21</v>
      </c>
      <c r="F1444" s="238" t="s">
        <v>1183</v>
      </c>
      <c r="G1444" s="235"/>
      <c r="H1444" s="237" t="s">
        <v>21</v>
      </c>
      <c r="I1444" s="239"/>
      <c r="J1444" s="235"/>
      <c r="K1444" s="235"/>
      <c r="L1444" s="240"/>
      <c r="M1444" s="241"/>
      <c r="N1444" s="242"/>
      <c r="O1444" s="242"/>
      <c r="P1444" s="242"/>
      <c r="Q1444" s="242"/>
      <c r="R1444" s="242"/>
      <c r="S1444" s="242"/>
      <c r="T1444" s="243"/>
      <c r="AT1444" s="244" t="s">
        <v>162</v>
      </c>
      <c r="AU1444" s="244" t="s">
        <v>85</v>
      </c>
      <c r="AV1444" s="11" t="s">
        <v>38</v>
      </c>
      <c r="AW1444" s="11" t="s">
        <v>36</v>
      </c>
      <c r="AX1444" s="11" t="s">
        <v>76</v>
      </c>
      <c r="AY1444" s="244" t="s">
        <v>154</v>
      </c>
    </row>
    <row r="1445" s="11" customFormat="1">
      <c r="B1445" s="234"/>
      <c r="C1445" s="235"/>
      <c r="D1445" s="236" t="s">
        <v>162</v>
      </c>
      <c r="E1445" s="237" t="s">
        <v>21</v>
      </c>
      <c r="F1445" s="238" t="s">
        <v>1184</v>
      </c>
      <c r="G1445" s="235"/>
      <c r="H1445" s="237" t="s">
        <v>21</v>
      </c>
      <c r="I1445" s="239"/>
      <c r="J1445" s="235"/>
      <c r="K1445" s="235"/>
      <c r="L1445" s="240"/>
      <c r="M1445" s="241"/>
      <c r="N1445" s="242"/>
      <c r="O1445" s="242"/>
      <c r="P1445" s="242"/>
      <c r="Q1445" s="242"/>
      <c r="R1445" s="242"/>
      <c r="S1445" s="242"/>
      <c r="T1445" s="243"/>
      <c r="AT1445" s="244" t="s">
        <v>162</v>
      </c>
      <c r="AU1445" s="244" t="s">
        <v>85</v>
      </c>
      <c r="AV1445" s="11" t="s">
        <v>38</v>
      </c>
      <c r="AW1445" s="11" t="s">
        <v>36</v>
      </c>
      <c r="AX1445" s="11" t="s">
        <v>76</v>
      </c>
      <c r="AY1445" s="244" t="s">
        <v>154</v>
      </c>
    </row>
    <row r="1446" s="12" customFormat="1">
      <c r="B1446" s="245"/>
      <c r="C1446" s="246"/>
      <c r="D1446" s="236" t="s">
        <v>162</v>
      </c>
      <c r="E1446" s="247" t="s">
        <v>21</v>
      </c>
      <c r="F1446" s="248" t="s">
        <v>1186</v>
      </c>
      <c r="G1446" s="246"/>
      <c r="H1446" s="249">
        <v>115.226</v>
      </c>
      <c r="I1446" s="250"/>
      <c r="J1446" s="246"/>
      <c r="K1446" s="246"/>
      <c r="L1446" s="251"/>
      <c r="M1446" s="252"/>
      <c r="N1446" s="253"/>
      <c r="O1446" s="253"/>
      <c r="P1446" s="253"/>
      <c r="Q1446" s="253"/>
      <c r="R1446" s="253"/>
      <c r="S1446" s="253"/>
      <c r="T1446" s="254"/>
      <c r="AT1446" s="255" t="s">
        <v>162</v>
      </c>
      <c r="AU1446" s="255" t="s">
        <v>85</v>
      </c>
      <c r="AV1446" s="12" t="s">
        <v>85</v>
      </c>
      <c r="AW1446" s="12" t="s">
        <v>36</v>
      </c>
      <c r="AX1446" s="12" t="s">
        <v>76</v>
      </c>
      <c r="AY1446" s="255" t="s">
        <v>154</v>
      </c>
    </row>
    <row r="1447" s="13" customFormat="1">
      <c r="B1447" s="256"/>
      <c r="C1447" s="257"/>
      <c r="D1447" s="236" t="s">
        <v>162</v>
      </c>
      <c r="E1447" s="258" t="s">
        <v>21</v>
      </c>
      <c r="F1447" s="259" t="s">
        <v>166</v>
      </c>
      <c r="G1447" s="257"/>
      <c r="H1447" s="260">
        <v>115.226</v>
      </c>
      <c r="I1447" s="261"/>
      <c r="J1447" s="257"/>
      <c r="K1447" s="257"/>
      <c r="L1447" s="262"/>
      <c r="M1447" s="263"/>
      <c r="N1447" s="264"/>
      <c r="O1447" s="264"/>
      <c r="P1447" s="264"/>
      <c r="Q1447" s="264"/>
      <c r="R1447" s="264"/>
      <c r="S1447" s="264"/>
      <c r="T1447" s="265"/>
      <c r="AT1447" s="266" t="s">
        <v>162</v>
      </c>
      <c r="AU1447" s="266" t="s">
        <v>85</v>
      </c>
      <c r="AV1447" s="13" t="s">
        <v>160</v>
      </c>
      <c r="AW1447" s="13" t="s">
        <v>36</v>
      </c>
      <c r="AX1447" s="13" t="s">
        <v>38</v>
      </c>
      <c r="AY1447" s="266" t="s">
        <v>154</v>
      </c>
    </row>
    <row r="1448" s="1" customFormat="1" ht="25.5" customHeight="1">
      <c r="B1448" s="47"/>
      <c r="C1448" s="222" t="s">
        <v>1524</v>
      </c>
      <c r="D1448" s="222" t="s">
        <v>156</v>
      </c>
      <c r="E1448" s="223" t="s">
        <v>1525</v>
      </c>
      <c r="F1448" s="224" t="s">
        <v>1526</v>
      </c>
      <c r="G1448" s="225" t="s">
        <v>159</v>
      </c>
      <c r="H1448" s="226">
        <v>115.226</v>
      </c>
      <c r="I1448" s="227"/>
      <c r="J1448" s="228">
        <f>ROUND(I1448*H1448,2)</f>
        <v>0</v>
      </c>
      <c r="K1448" s="224" t="s">
        <v>21</v>
      </c>
      <c r="L1448" s="73"/>
      <c r="M1448" s="229" t="s">
        <v>21</v>
      </c>
      <c r="N1448" s="230" t="s">
        <v>47</v>
      </c>
      <c r="O1448" s="48"/>
      <c r="P1448" s="231">
        <f>O1448*H1448</f>
        <v>0</v>
      </c>
      <c r="Q1448" s="231">
        <v>0</v>
      </c>
      <c r="R1448" s="231">
        <f>Q1448*H1448</f>
        <v>0</v>
      </c>
      <c r="S1448" s="231">
        <v>0</v>
      </c>
      <c r="T1448" s="232">
        <f>S1448*H1448</f>
        <v>0</v>
      </c>
      <c r="AR1448" s="24" t="s">
        <v>243</v>
      </c>
      <c r="AT1448" s="24" t="s">
        <v>156</v>
      </c>
      <c r="AU1448" s="24" t="s">
        <v>85</v>
      </c>
      <c r="AY1448" s="24" t="s">
        <v>154</v>
      </c>
      <c r="BE1448" s="233">
        <f>IF(N1448="základní",J1448,0)</f>
        <v>0</v>
      </c>
      <c r="BF1448" s="233">
        <f>IF(N1448="snížená",J1448,0)</f>
        <v>0</v>
      </c>
      <c r="BG1448" s="233">
        <f>IF(N1448="zákl. přenesená",J1448,0)</f>
        <v>0</v>
      </c>
      <c r="BH1448" s="233">
        <f>IF(N1448="sníž. přenesená",J1448,0)</f>
        <v>0</v>
      </c>
      <c r="BI1448" s="233">
        <f>IF(N1448="nulová",J1448,0)</f>
        <v>0</v>
      </c>
      <c r="BJ1448" s="24" t="s">
        <v>38</v>
      </c>
      <c r="BK1448" s="233">
        <f>ROUND(I1448*H1448,2)</f>
        <v>0</v>
      </c>
      <c r="BL1448" s="24" t="s">
        <v>243</v>
      </c>
      <c r="BM1448" s="24" t="s">
        <v>1527</v>
      </c>
    </row>
    <row r="1449" s="11" customFormat="1">
      <c r="B1449" s="234"/>
      <c r="C1449" s="235"/>
      <c r="D1449" s="236" t="s">
        <v>162</v>
      </c>
      <c r="E1449" s="237" t="s">
        <v>21</v>
      </c>
      <c r="F1449" s="238" t="s">
        <v>1183</v>
      </c>
      <c r="G1449" s="235"/>
      <c r="H1449" s="237" t="s">
        <v>21</v>
      </c>
      <c r="I1449" s="239"/>
      <c r="J1449" s="235"/>
      <c r="K1449" s="235"/>
      <c r="L1449" s="240"/>
      <c r="M1449" s="241"/>
      <c r="N1449" s="242"/>
      <c r="O1449" s="242"/>
      <c r="P1449" s="242"/>
      <c r="Q1449" s="242"/>
      <c r="R1449" s="242"/>
      <c r="S1449" s="242"/>
      <c r="T1449" s="243"/>
      <c r="AT1449" s="244" t="s">
        <v>162</v>
      </c>
      <c r="AU1449" s="244" t="s">
        <v>85</v>
      </c>
      <c r="AV1449" s="11" t="s">
        <v>38</v>
      </c>
      <c r="AW1449" s="11" t="s">
        <v>36</v>
      </c>
      <c r="AX1449" s="11" t="s">
        <v>76</v>
      </c>
      <c r="AY1449" s="244" t="s">
        <v>154</v>
      </c>
    </row>
    <row r="1450" s="11" customFormat="1">
      <c r="B1450" s="234"/>
      <c r="C1450" s="235"/>
      <c r="D1450" s="236" t="s">
        <v>162</v>
      </c>
      <c r="E1450" s="237" t="s">
        <v>21</v>
      </c>
      <c r="F1450" s="238" t="s">
        <v>1184</v>
      </c>
      <c r="G1450" s="235"/>
      <c r="H1450" s="237" t="s">
        <v>21</v>
      </c>
      <c r="I1450" s="239"/>
      <c r="J1450" s="235"/>
      <c r="K1450" s="235"/>
      <c r="L1450" s="240"/>
      <c r="M1450" s="241"/>
      <c r="N1450" s="242"/>
      <c r="O1450" s="242"/>
      <c r="P1450" s="242"/>
      <c r="Q1450" s="242"/>
      <c r="R1450" s="242"/>
      <c r="S1450" s="242"/>
      <c r="T1450" s="243"/>
      <c r="AT1450" s="244" t="s">
        <v>162</v>
      </c>
      <c r="AU1450" s="244" t="s">
        <v>85</v>
      </c>
      <c r="AV1450" s="11" t="s">
        <v>38</v>
      </c>
      <c r="AW1450" s="11" t="s">
        <v>36</v>
      </c>
      <c r="AX1450" s="11" t="s">
        <v>76</v>
      </c>
      <c r="AY1450" s="244" t="s">
        <v>154</v>
      </c>
    </row>
    <row r="1451" s="12" customFormat="1">
      <c r="B1451" s="245"/>
      <c r="C1451" s="246"/>
      <c r="D1451" s="236" t="s">
        <v>162</v>
      </c>
      <c r="E1451" s="247" t="s">
        <v>21</v>
      </c>
      <c r="F1451" s="248" t="s">
        <v>1186</v>
      </c>
      <c r="G1451" s="246"/>
      <c r="H1451" s="249">
        <v>115.226</v>
      </c>
      <c r="I1451" s="250"/>
      <c r="J1451" s="246"/>
      <c r="K1451" s="246"/>
      <c r="L1451" s="251"/>
      <c r="M1451" s="252"/>
      <c r="N1451" s="253"/>
      <c r="O1451" s="253"/>
      <c r="P1451" s="253"/>
      <c r="Q1451" s="253"/>
      <c r="R1451" s="253"/>
      <c r="S1451" s="253"/>
      <c r="T1451" s="254"/>
      <c r="AT1451" s="255" t="s">
        <v>162</v>
      </c>
      <c r="AU1451" s="255" t="s">
        <v>85</v>
      </c>
      <c r="AV1451" s="12" t="s">
        <v>85</v>
      </c>
      <c r="AW1451" s="12" t="s">
        <v>36</v>
      </c>
      <c r="AX1451" s="12" t="s">
        <v>76</v>
      </c>
      <c r="AY1451" s="255" t="s">
        <v>154</v>
      </c>
    </row>
    <row r="1452" s="13" customFormat="1">
      <c r="B1452" s="256"/>
      <c r="C1452" s="257"/>
      <c r="D1452" s="236" t="s">
        <v>162</v>
      </c>
      <c r="E1452" s="258" t="s">
        <v>21</v>
      </c>
      <c r="F1452" s="259" t="s">
        <v>166</v>
      </c>
      <c r="G1452" s="257"/>
      <c r="H1452" s="260">
        <v>115.226</v>
      </c>
      <c r="I1452" s="261"/>
      <c r="J1452" s="257"/>
      <c r="K1452" s="257"/>
      <c r="L1452" s="262"/>
      <c r="M1452" s="263"/>
      <c r="N1452" s="264"/>
      <c r="O1452" s="264"/>
      <c r="P1452" s="264"/>
      <c r="Q1452" s="264"/>
      <c r="R1452" s="264"/>
      <c r="S1452" s="264"/>
      <c r="T1452" s="265"/>
      <c r="AT1452" s="266" t="s">
        <v>162</v>
      </c>
      <c r="AU1452" s="266" t="s">
        <v>85</v>
      </c>
      <c r="AV1452" s="13" t="s">
        <v>160</v>
      </c>
      <c r="AW1452" s="13" t="s">
        <v>36</v>
      </c>
      <c r="AX1452" s="13" t="s">
        <v>38</v>
      </c>
      <c r="AY1452" s="266" t="s">
        <v>154</v>
      </c>
    </row>
    <row r="1453" s="1" customFormat="1" ht="16.5" customHeight="1">
      <c r="B1453" s="47"/>
      <c r="C1453" s="280" t="s">
        <v>1528</v>
      </c>
      <c r="D1453" s="280" t="s">
        <v>293</v>
      </c>
      <c r="E1453" s="281" t="s">
        <v>1529</v>
      </c>
      <c r="F1453" s="282" t="s">
        <v>1530</v>
      </c>
      <c r="G1453" s="283" t="s">
        <v>185</v>
      </c>
      <c r="H1453" s="284">
        <v>0.91300000000000003</v>
      </c>
      <c r="I1453" s="285"/>
      <c r="J1453" s="286">
        <f>ROUND(I1453*H1453,2)</f>
        <v>0</v>
      </c>
      <c r="K1453" s="282" t="s">
        <v>21</v>
      </c>
      <c r="L1453" s="287"/>
      <c r="M1453" s="288" t="s">
        <v>21</v>
      </c>
      <c r="N1453" s="289" t="s">
        <v>47</v>
      </c>
      <c r="O1453" s="48"/>
      <c r="P1453" s="231">
        <f>O1453*H1453</f>
        <v>0</v>
      </c>
      <c r="Q1453" s="231">
        <v>0.55000000000000004</v>
      </c>
      <c r="R1453" s="231">
        <f>Q1453*H1453</f>
        <v>0.5021500000000001</v>
      </c>
      <c r="S1453" s="231">
        <v>0</v>
      </c>
      <c r="T1453" s="232">
        <f>S1453*H1453</f>
        <v>0</v>
      </c>
      <c r="AR1453" s="24" t="s">
        <v>362</v>
      </c>
      <c r="AT1453" s="24" t="s">
        <v>293</v>
      </c>
      <c r="AU1453" s="24" t="s">
        <v>85</v>
      </c>
      <c r="AY1453" s="24" t="s">
        <v>154</v>
      </c>
      <c r="BE1453" s="233">
        <f>IF(N1453="základní",J1453,0)</f>
        <v>0</v>
      </c>
      <c r="BF1453" s="233">
        <f>IF(N1453="snížená",J1453,0)</f>
        <v>0</v>
      </c>
      <c r="BG1453" s="233">
        <f>IF(N1453="zákl. přenesená",J1453,0)</f>
        <v>0</v>
      </c>
      <c r="BH1453" s="233">
        <f>IF(N1453="sníž. přenesená",J1453,0)</f>
        <v>0</v>
      </c>
      <c r="BI1453" s="233">
        <f>IF(N1453="nulová",J1453,0)</f>
        <v>0</v>
      </c>
      <c r="BJ1453" s="24" t="s">
        <v>38</v>
      </c>
      <c r="BK1453" s="233">
        <f>ROUND(I1453*H1453,2)</f>
        <v>0</v>
      </c>
      <c r="BL1453" s="24" t="s">
        <v>243</v>
      </c>
      <c r="BM1453" s="24" t="s">
        <v>1531</v>
      </c>
    </row>
    <row r="1454" s="1" customFormat="1" ht="16.5" customHeight="1">
      <c r="B1454" s="47"/>
      <c r="C1454" s="222" t="s">
        <v>1532</v>
      </c>
      <c r="D1454" s="222" t="s">
        <v>156</v>
      </c>
      <c r="E1454" s="223" t="s">
        <v>1533</v>
      </c>
      <c r="F1454" s="224" t="s">
        <v>1534</v>
      </c>
      <c r="G1454" s="225" t="s">
        <v>179</v>
      </c>
      <c r="H1454" s="226">
        <v>139.19999999999999</v>
      </c>
      <c r="I1454" s="227"/>
      <c r="J1454" s="228">
        <f>ROUND(I1454*H1454,2)</f>
        <v>0</v>
      </c>
      <c r="K1454" s="224" t="s">
        <v>21</v>
      </c>
      <c r="L1454" s="73"/>
      <c r="M1454" s="229" t="s">
        <v>21</v>
      </c>
      <c r="N1454" s="230" t="s">
        <v>47</v>
      </c>
      <c r="O1454" s="48"/>
      <c r="P1454" s="231">
        <f>O1454*H1454</f>
        <v>0</v>
      </c>
      <c r="Q1454" s="231">
        <v>0</v>
      </c>
      <c r="R1454" s="231">
        <f>Q1454*H1454</f>
        <v>0</v>
      </c>
      <c r="S1454" s="231">
        <v>0</v>
      </c>
      <c r="T1454" s="232">
        <f>S1454*H1454</f>
        <v>0</v>
      </c>
      <c r="AR1454" s="24" t="s">
        <v>243</v>
      </c>
      <c r="AT1454" s="24" t="s">
        <v>156</v>
      </c>
      <c r="AU1454" s="24" t="s">
        <v>85</v>
      </c>
      <c r="AY1454" s="24" t="s">
        <v>154</v>
      </c>
      <c r="BE1454" s="233">
        <f>IF(N1454="základní",J1454,0)</f>
        <v>0</v>
      </c>
      <c r="BF1454" s="233">
        <f>IF(N1454="snížená",J1454,0)</f>
        <v>0</v>
      </c>
      <c r="BG1454" s="233">
        <f>IF(N1454="zákl. přenesená",J1454,0)</f>
        <v>0</v>
      </c>
      <c r="BH1454" s="233">
        <f>IF(N1454="sníž. přenesená",J1454,0)</f>
        <v>0</v>
      </c>
      <c r="BI1454" s="233">
        <f>IF(N1454="nulová",J1454,0)</f>
        <v>0</v>
      </c>
      <c r="BJ1454" s="24" t="s">
        <v>38</v>
      </c>
      <c r="BK1454" s="233">
        <f>ROUND(I1454*H1454,2)</f>
        <v>0</v>
      </c>
      <c r="BL1454" s="24" t="s">
        <v>243</v>
      </c>
      <c r="BM1454" s="24" t="s">
        <v>1535</v>
      </c>
    </row>
    <row r="1455" s="11" customFormat="1">
      <c r="B1455" s="234"/>
      <c r="C1455" s="235"/>
      <c r="D1455" s="236" t="s">
        <v>162</v>
      </c>
      <c r="E1455" s="237" t="s">
        <v>21</v>
      </c>
      <c r="F1455" s="238" t="s">
        <v>1183</v>
      </c>
      <c r="G1455" s="235"/>
      <c r="H1455" s="237" t="s">
        <v>21</v>
      </c>
      <c r="I1455" s="239"/>
      <c r="J1455" s="235"/>
      <c r="K1455" s="235"/>
      <c r="L1455" s="240"/>
      <c r="M1455" s="241"/>
      <c r="N1455" s="242"/>
      <c r="O1455" s="242"/>
      <c r="P1455" s="242"/>
      <c r="Q1455" s="242"/>
      <c r="R1455" s="242"/>
      <c r="S1455" s="242"/>
      <c r="T1455" s="243"/>
      <c r="AT1455" s="244" t="s">
        <v>162</v>
      </c>
      <c r="AU1455" s="244" t="s">
        <v>85</v>
      </c>
      <c r="AV1455" s="11" t="s">
        <v>38</v>
      </c>
      <c r="AW1455" s="11" t="s">
        <v>36</v>
      </c>
      <c r="AX1455" s="11" t="s">
        <v>76</v>
      </c>
      <c r="AY1455" s="244" t="s">
        <v>154</v>
      </c>
    </row>
    <row r="1456" s="11" customFormat="1">
      <c r="B1456" s="234"/>
      <c r="C1456" s="235"/>
      <c r="D1456" s="236" t="s">
        <v>162</v>
      </c>
      <c r="E1456" s="237" t="s">
        <v>21</v>
      </c>
      <c r="F1456" s="238" t="s">
        <v>1184</v>
      </c>
      <c r="G1456" s="235"/>
      <c r="H1456" s="237" t="s">
        <v>21</v>
      </c>
      <c r="I1456" s="239"/>
      <c r="J1456" s="235"/>
      <c r="K1456" s="235"/>
      <c r="L1456" s="240"/>
      <c r="M1456" s="241"/>
      <c r="N1456" s="242"/>
      <c r="O1456" s="242"/>
      <c r="P1456" s="242"/>
      <c r="Q1456" s="242"/>
      <c r="R1456" s="242"/>
      <c r="S1456" s="242"/>
      <c r="T1456" s="243"/>
      <c r="AT1456" s="244" t="s">
        <v>162</v>
      </c>
      <c r="AU1456" s="244" t="s">
        <v>85</v>
      </c>
      <c r="AV1456" s="11" t="s">
        <v>38</v>
      </c>
      <c r="AW1456" s="11" t="s">
        <v>36</v>
      </c>
      <c r="AX1456" s="11" t="s">
        <v>76</v>
      </c>
      <c r="AY1456" s="244" t="s">
        <v>154</v>
      </c>
    </row>
    <row r="1457" s="12" customFormat="1">
      <c r="B1457" s="245"/>
      <c r="C1457" s="246"/>
      <c r="D1457" s="236" t="s">
        <v>162</v>
      </c>
      <c r="E1457" s="247" t="s">
        <v>21</v>
      </c>
      <c r="F1457" s="248" t="s">
        <v>1536</v>
      </c>
      <c r="G1457" s="246"/>
      <c r="H1457" s="249">
        <v>139.19999999999999</v>
      </c>
      <c r="I1457" s="250"/>
      <c r="J1457" s="246"/>
      <c r="K1457" s="246"/>
      <c r="L1457" s="251"/>
      <c r="M1457" s="252"/>
      <c r="N1457" s="253"/>
      <c r="O1457" s="253"/>
      <c r="P1457" s="253"/>
      <c r="Q1457" s="253"/>
      <c r="R1457" s="253"/>
      <c r="S1457" s="253"/>
      <c r="T1457" s="254"/>
      <c r="AT1457" s="255" t="s">
        <v>162</v>
      </c>
      <c r="AU1457" s="255" t="s">
        <v>85</v>
      </c>
      <c r="AV1457" s="12" t="s">
        <v>85</v>
      </c>
      <c r="AW1457" s="12" t="s">
        <v>36</v>
      </c>
      <c r="AX1457" s="12" t="s">
        <v>76</v>
      </c>
      <c r="AY1457" s="255" t="s">
        <v>154</v>
      </c>
    </row>
    <row r="1458" s="13" customFormat="1">
      <c r="B1458" s="256"/>
      <c r="C1458" s="257"/>
      <c r="D1458" s="236" t="s">
        <v>162</v>
      </c>
      <c r="E1458" s="258" t="s">
        <v>21</v>
      </c>
      <c r="F1458" s="259" t="s">
        <v>166</v>
      </c>
      <c r="G1458" s="257"/>
      <c r="H1458" s="260">
        <v>139.19999999999999</v>
      </c>
      <c r="I1458" s="261"/>
      <c r="J1458" s="257"/>
      <c r="K1458" s="257"/>
      <c r="L1458" s="262"/>
      <c r="M1458" s="263"/>
      <c r="N1458" s="264"/>
      <c r="O1458" s="264"/>
      <c r="P1458" s="264"/>
      <c r="Q1458" s="264"/>
      <c r="R1458" s="264"/>
      <c r="S1458" s="264"/>
      <c r="T1458" s="265"/>
      <c r="AT1458" s="266" t="s">
        <v>162</v>
      </c>
      <c r="AU1458" s="266" t="s">
        <v>85</v>
      </c>
      <c r="AV1458" s="13" t="s">
        <v>160</v>
      </c>
      <c r="AW1458" s="13" t="s">
        <v>36</v>
      </c>
      <c r="AX1458" s="13" t="s">
        <v>38</v>
      </c>
      <c r="AY1458" s="266" t="s">
        <v>154</v>
      </c>
    </row>
    <row r="1459" s="1" customFormat="1" ht="16.5" customHeight="1">
      <c r="B1459" s="47"/>
      <c r="C1459" s="280" t="s">
        <v>1537</v>
      </c>
      <c r="D1459" s="280" t="s">
        <v>293</v>
      </c>
      <c r="E1459" s="281" t="s">
        <v>1529</v>
      </c>
      <c r="F1459" s="282" t="s">
        <v>1530</v>
      </c>
      <c r="G1459" s="283" t="s">
        <v>185</v>
      </c>
      <c r="H1459" s="284">
        <v>0.36699999999999999</v>
      </c>
      <c r="I1459" s="285"/>
      <c r="J1459" s="286">
        <f>ROUND(I1459*H1459,2)</f>
        <v>0</v>
      </c>
      <c r="K1459" s="282" t="s">
        <v>21</v>
      </c>
      <c r="L1459" s="287"/>
      <c r="M1459" s="288" t="s">
        <v>21</v>
      </c>
      <c r="N1459" s="289" t="s">
        <v>47</v>
      </c>
      <c r="O1459" s="48"/>
      <c r="P1459" s="231">
        <f>O1459*H1459</f>
        <v>0</v>
      </c>
      <c r="Q1459" s="231">
        <v>0.55000000000000004</v>
      </c>
      <c r="R1459" s="231">
        <f>Q1459*H1459</f>
        <v>0.20185</v>
      </c>
      <c r="S1459" s="231">
        <v>0</v>
      </c>
      <c r="T1459" s="232">
        <f>S1459*H1459</f>
        <v>0</v>
      </c>
      <c r="AR1459" s="24" t="s">
        <v>362</v>
      </c>
      <c r="AT1459" s="24" t="s">
        <v>293</v>
      </c>
      <c r="AU1459" s="24" t="s">
        <v>85</v>
      </c>
      <c r="AY1459" s="24" t="s">
        <v>154</v>
      </c>
      <c r="BE1459" s="233">
        <f>IF(N1459="základní",J1459,0)</f>
        <v>0</v>
      </c>
      <c r="BF1459" s="233">
        <f>IF(N1459="snížená",J1459,0)</f>
        <v>0</v>
      </c>
      <c r="BG1459" s="233">
        <f>IF(N1459="zákl. přenesená",J1459,0)</f>
        <v>0</v>
      </c>
      <c r="BH1459" s="233">
        <f>IF(N1459="sníž. přenesená",J1459,0)</f>
        <v>0</v>
      </c>
      <c r="BI1459" s="233">
        <f>IF(N1459="nulová",J1459,0)</f>
        <v>0</v>
      </c>
      <c r="BJ1459" s="24" t="s">
        <v>38</v>
      </c>
      <c r="BK1459" s="233">
        <f>ROUND(I1459*H1459,2)</f>
        <v>0</v>
      </c>
      <c r="BL1459" s="24" t="s">
        <v>243</v>
      </c>
      <c r="BM1459" s="24" t="s">
        <v>1538</v>
      </c>
    </row>
    <row r="1460" s="1" customFormat="1" ht="16.5" customHeight="1">
      <c r="B1460" s="47"/>
      <c r="C1460" s="222" t="s">
        <v>1539</v>
      </c>
      <c r="D1460" s="222" t="s">
        <v>156</v>
      </c>
      <c r="E1460" s="223" t="s">
        <v>1540</v>
      </c>
      <c r="F1460" s="224" t="s">
        <v>1541</v>
      </c>
      <c r="G1460" s="225" t="s">
        <v>185</v>
      </c>
      <c r="H1460" s="226">
        <v>1.702</v>
      </c>
      <c r="I1460" s="227"/>
      <c r="J1460" s="228">
        <f>ROUND(I1460*H1460,2)</f>
        <v>0</v>
      </c>
      <c r="K1460" s="224" t="s">
        <v>21</v>
      </c>
      <c r="L1460" s="73"/>
      <c r="M1460" s="229" t="s">
        <v>21</v>
      </c>
      <c r="N1460" s="230" t="s">
        <v>47</v>
      </c>
      <c r="O1460" s="48"/>
      <c r="P1460" s="231">
        <f>O1460*H1460</f>
        <v>0</v>
      </c>
      <c r="Q1460" s="231">
        <v>0.023369999999999998</v>
      </c>
      <c r="R1460" s="231">
        <f>Q1460*H1460</f>
        <v>0.039775739999999997</v>
      </c>
      <c r="S1460" s="231">
        <v>0</v>
      </c>
      <c r="T1460" s="232">
        <f>S1460*H1460</f>
        <v>0</v>
      </c>
      <c r="AR1460" s="24" t="s">
        <v>243</v>
      </c>
      <c r="AT1460" s="24" t="s">
        <v>156</v>
      </c>
      <c r="AU1460" s="24" t="s">
        <v>85</v>
      </c>
      <c r="AY1460" s="24" t="s">
        <v>154</v>
      </c>
      <c r="BE1460" s="233">
        <f>IF(N1460="základní",J1460,0)</f>
        <v>0</v>
      </c>
      <c r="BF1460" s="233">
        <f>IF(N1460="snížená",J1460,0)</f>
        <v>0</v>
      </c>
      <c r="BG1460" s="233">
        <f>IF(N1460="zákl. přenesená",J1460,0)</f>
        <v>0</v>
      </c>
      <c r="BH1460" s="233">
        <f>IF(N1460="sníž. přenesená",J1460,0)</f>
        <v>0</v>
      </c>
      <c r="BI1460" s="233">
        <f>IF(N1460="nulová",J1460,0)</f>
        <v>0</v>
      </c>
      <c r="BJ1460" s="24" t="s">
        <v>38</v>
      </c>
      <c r="BK1460" s="233">
        <f>ROUND(I1460*H1460,2)</f>
        <v>0</v>
      </c>
      <c r="BL1460" s="24" t="s">
        <v>243</v>
      </c>
      <c r="BM1460" s="24" t="s">
        <v>1542</v>
      </c>
    </row>
    <row r="1461" s="11" customFormat="1">
      <c r="B1461" s="234"/>
      <c r="C1461" s="235"/>
      <c r="D1461" s="236" t="s">
        <v>162</v>
      </c>
      <c r="E1461" s="237" t="s">
        <v>21</v>
      </c>
      <c r="F1461" s="238" t="s">
        <v>1543</v>
      </c>
      <c r="G1461" s="235"/>
      <c r="H1461" s="237" t="s">
        <v>21</v>
      </c>
      <c r="I1461" s="239"/>
      <c r="J1461" s="235"/>
      <c r="K1461" s="235"/>
      <c r="L1461" s="240"/>
      <c r="M1461" s="241"/>
      <c r="N1461" s="242"/>
      <c r="O1461" s="242"/>
      <c r="P1461" s="242"/>
      <c r="Q1461" s="242"/>
      <c r="R1461" s="242"/>
      <c r="S1461" s="242"/>
      <c r="T1461" s="243"/>
      <c r="AT1461" s="244" t="s">
        <v>162</v>
      </c>
      <c r="AU1461" s="244" t="s">
        <v>85</v>
      </c>
      <c r="AV1461" s="11" t="s">
        <v>38</v>
      </c>
      <c r="AW1461" s="11" t="s">
        <v>36</v>
      </c>
      <c r="AX1461" s="11" t="s">
        <v>76</v>
      </c>
      <c r="AY1461" s="244" t="s">
        <v>154</v>
      </c>
    </row>
    <row r="1462" s="12" customFormat="1">
      <c r="B1462" s="245"/>
      <c r="C1462" s="246"/>
      <c r="D1462" s="236" t="s">
        <v>162</v>
      </c>
      <c r="E1462" s="247" t="s">
        <v>21</v>
      </c>
      <c r="F1462" s="248" t="s">
        <v>1544</v>
      </c>
      <c r="G1462" s="246"/>
      <c r="H1462" s="249">
        <v>0.82999999999999996</v>
      </c>
      <c r="I1462" s="250"/>
      <c r="J1462" s="246"/>
      <c r="K1462" s="246"/>
      <c r="L1462" s="251"/>
      <c r="M1462" s="252"/>
      <c r="N1462" s="253"/>
      <c r="O1462" s="253"/>
      <c r="P1462" s="253"/>
      <c r="Q1462" s="253"/>
      <c r="R1462" s="253"/>
      <c r="S1462" s="253"/>
      <c r="T1462" s="254"/>
      <c r="AT1462" s="255" t="s">
        <v>162</v>
      </c>
      <c r="AU1462" s="255" t="s">
        <v>85</v>
      </c>
      <c r="AV1462" s="12" t="s">
        <v>85</v>
      </c>
      <c r="AW1462" s="12" t="s">
        <v>36</v>
      </c>
      <c r="AX1462" s="12" t="s">
        <v>76</v>
      </c>
      <c r="AY1462" s="255" t="s">
        <v>154</v>
      </c>
    </row>
    <row r="1463" s="11" customFormat="1">
      <c r="B1463" s="234"/>
      <c r="C1463" s="235"/>
      <c r="D1463" s="236" t="s">
        <v>162</v>
      </c>
      <c r="E1463" s="237" t="s">
        <v>21</v>
      </c>
      <c r="F1463" s="238" t="s">
        <v>1545</v>
      </c>
      <c r="G1463" s="235"/>
      <c r="H1463" s="237" t="s">
        <v>21</v>
      </c>
      <c r="I1463" s="239"/>
      <c r="J1463" s="235"/>
      <c r="K1463" s="235"/>
      <c r="L1463" s="240"/>
      <c r="M1463" s="241"/>
      <c r="N1463" s="242"/>
      <c r="O1463" s="242"/>
      <c r="P1463" s="242"/>
      <c r="Q1463" s="242"/>
      <c r="R1463" s="242"/>
      <c r="S1463" s="242"/>
      <c r="T1463" s="243"/>
      <c r="AT1463" s="244" t="s">
        <v>162</v>
      </c>
      <c r="AU1463" s="244" t="s">
        <v>85</v>
      </c>
      <c r="AV1463" s="11" t="s">
        <v>38</v>
      </c>
      <c r="AW1463" s="11" t="s">
        <v>36</v>
      </c>
      <c r="AX1463" s="11" t="s">
        <v>76</v>
      </c>
      <c r="AY1463" s="244" t="s">
        <v>154</v>
      </c>
    </row>
    <row r="1464" s="12" customFormat="1">
      <c r="B1464" s="245"/>
      <c r="C1464" s="246"/>
      <c r="D1464" s="236" t="s">
        <v>162</v>
      </c>
      <c r="E1464" s="247" t="s">
        <v>21</v>
      </c>
      <c r="F1464" s="248" t="s">
        <v>1546</v>
      </c>
      <c r="G1464" s="246"/>
      <c r="H1464" s="249">
        <v>0.33400000000000002</v>
      </c>
      <c r="I1464" s="250"/>
      <c r="J1464" s="246"/>
      <c r="K1464" s="246"/>
      <c r="L1464" s="251"/>
      <c r="M1464" s="252"/>
      <c r="N1464" s="253"/>
      <c r="O1464" s="253"/>
      <c r="P1464" s="253"/>
      <c r="Q1464" s="253"/>
      <c r="R1464" s="253"/>
      <c r="S1464" s="253"/>
      <c r="T1464" s="254"/>
      <c r="AT1464" s="255" t="s">
        <v>162</v>
      </c>
      <c r="AU1464" s="255" t="s">
        <v>85</v>
      </c>
      <c r="AV1464" s="12" t="s">
        <v>85</v>
      </c>
      <c r="AW1464" s="12" t="s">
        <v>36</v>
      </c>
      <c r="AX1464" s="12" t="s">
        <v>76</v>
      </c>
      <c r="AY1464" s="255" t="s">
        <v>154</v>
      </c>
    </row>
    <row r="1465" s="11" customFormat="1">
      <c r="B1465" s="234"/>
      <c r="C1465" s="235"/>
      <c r="D1465" s="236" t="s">
        <v>162</v>
      </c>
      <c r="E1465" s="237" t="s">
        <v>21</v>
      </c>
      <c r="F1465" s="238" t="s">
        <v>1464</v>
      </c>
      <c r="G1465" s="235"/>
      <c r="H1465" s="237" t="s">
        <v>21</v>
      </c>
      <c r="I1465" s="239"/>
      <c r="J1465" s="235"/>
      <c r="K1465" s="235"/>
      <c r="L1465" s="240"/>
      <c r="M1465" s="241"/>
      <c r="N1465" s="242"/>
      <c r="O1465" s="242"/>
      <c r="P1465" s="242"/>
      <c r="Q1465" s="242"/>
      <c r="R1465" s="242"/>
      <c r="S1465" s="242"/>
      <c r="T1465" s="243"/>
      <c r="AT1465" s="244" t="s">
        <v>162</v>
      </c>
      <c r="AU1465" s="244" t="s">
        <v>85</v>
      </c>
      <c r="AV1465" s="11" t="s">
        <v>38</v>
      </c>
      <c r="AW1465" s="11" t="s">
        <v>36</v>
      </c>
      <c r="AX1465" s="11" t="s">
        <v>76</v>
      </c>
      <c r="AY1465" s="244" t="s">
        <v>154</v>
      </c>
    </row>
    <row r="1466" s="12" customFormat="1">
      <c r="B1466" s="245"/>
      <c r="C1466" s="246"/>
      <c r="D1466" s="236" t="s">
        <v>162</v>
      </c>
      <c r="E1466" s="247" t="s">
        <v>21</v>
      </c>
      <c r="F1466" s="248" t="s">
        <v>1465</v>
      </c>
      <c r="G1466" s="246"/>
      <c r="H1466" s="249">
        <v>0.53800000000000003</v>
      </c>
      <c r="I1466" s="250"/>
      <c r="J1466" s="246"/>
      <c r="K1466" s="246"/>
      <c r="L1466" s="251"/>
      <c r="M1466" s="252"/>
      <c r="N1466" s="253"/>
      <c r="O1466" s="253"/>
      <c r="P1466" s="253"/>
      <c r="Q1466" s="253"/>
      <c r="R1466" s="253"/>
      <c r="S1466" s="253"/>
      <c r="T1466" s="254"/>
      <c r="AT1466" s="255" t="s">
        <v>162</v>
      </c>
      <c r="AU1466" s="255" t="s">
        <v>85</v>
      </c>
      <c r="AV1466" s="12" t="s">
        <v>85</v>
      </c>
      <c r="AW1466" s="12" t="s">
        <v>36</v>
      </c>
      <c r="AX1466" s="12" t="s">
        <v>76</v>
      </c>
      <c r="AY1466" s="255" t="s">
        <v>154</v>
      </c>
    </row>
    <row r="1467" s="13" customFormat="1">
      <c r="B1467" s="256"/>
      <c r="C1467" s="257"/>
      <c r="D1467" s="236" t="s">
        <v>162</v>
      </c>
      <c r="E1467" s="258" t="s">
        <v>21</v>
      </c>
      <c r="F1467" s="259" t="s">
        <v>166</v>
      </c>
      <c r="G1467" s="257"/>
      <c r="H1467" s="260">
        <v>1.702</v>
      </c>
      <c r="I1467" s="261"/>
      <c r="J1467" s="257"/>
      <c r="K1467" s="257"/>
      <c r="L1467" s="262"/>
      <c r="M1467" s="263"/>
      <c r="N1467" s="264"/>
      <c r="O1467" s="264"/>
      <c r="P1467" s="264"/>
      <c r="Q1467" s="264"/>
      <c r="R1467" s="264"/>
      <c r="S1467" s="264"/>
      <c r="T1467" s="265"/>
      <c r="AT1467" s="266" t="s">
        <v>162</v>
      </c>
      <c r="AU1467" s="266" t="s">
        <v>85</v>
      </c>
      <c r="AV1467" s="13" t="s">
        <v>160</v>
      </c>
      <c r="AW1467" s="13" t="s">
        <v>36</v>
      </c>
      <c r="AX1467" s="13" t="s">
        <v>38</v>
      </c>
      <c r="AY1467" s="266" t="s">
        <v>154</v>
      </c>
    </row>
    <row r="1468" s="1" customFormat="1" ht="16.5" customHeight="1">
      <c r="B1468" s="47"/>
      <c r="C1468" s="222" t="s">
        <v>1547</v>
      </c>
      <c r="D1468" s="222" t="s">
        <v>156</v>
      </c>
      <c r="E1468" s="223" t="s">
        <v>1548</v>
      </c>
      <c r="F1468" s="224" t="s">
        <v>1549</v>
      </c>
      <c r="G1468" s="225" t="s">
        <v>159</v>
      </c>
      <c r="H1468" s="226">
        <v>6.7610000000000001</v>
      </c>
      <c r="I1468" s="227"/>
      <c r="J1468" s="228">
        <f>ROUND(I1468*H1468,2)</f>
        <v>0</v>
      </c>
      <c r="K1468" s="224" t="s">
        <v>21</v>
      </c>
      <c r="L1468" s="73"/>
      <c r="M1468" s="229" t="s">
        <v>21</v>
      </c>
      <c r="N1468" s="230" t="s">
        <v>47</v>
      </c>
      <c r="O1468" s="48"/>
      <c r="P1468" s="231">
        <f>O1468*H1468</f>
        <v>0</v>
      </c>
      <c r="Q1468" s="231">
        <v>0.013440000000000001</v>
      </c>
      <c r="R1468" s="231">
        <f>Q1468*H1468</f>
        <v>0.090867840000000005</v>
      </c>
      <c r="S1468" s="231">
        <v>0</v>
      </c>
      <c r="T1468" s="232">
        <f>S1468*H1468</f>
        <v>0</v>
      </c>
      <c r="AR1468" s="24" t="s">
        <v>243</v>
      </c>
      <c r="AT1468" s="24" t="s">
        <v>156</v>
      </c>
      <c r="AU1468" s="24" t="s">
        <v>85</v>
      </c>
      <c r="AY1468" s="24" t="s">
        <v>154</v>
      </c>
      <c r="BE1468" s="233">
        <f>IF(N1468="základní",J1468,0)</f>
        <v>0</v>
      </c>
      <c r="BF1468" s="233">
        <f>IF(N1468="snížená",J1468,0)</f>
        <v>0</v>
      </c>
      <c r="BG1468" s="233">
        <f>IF(N1468="zákl. přenesená",J1468,0)</f>
        <v>0</v>
      </c>
      <c r="BH1468" s="233">
        <f>IF(N1468="sníž. přenesená",J1468,0)</f>
        <v>0</v>
      </c>
      <c r="BI1468" s="233">
        <f>IF(N1468="nulová",J1468,0)</f>
        <v>0</v>
      </c>
      <c r="BJ1468" s="24" t="s">
        <v>38</v>
      </c>
      <c r="BK1468" s="233">
        <f>ROUND(I1468*H1468,2)</f>
        <v>0</v>
      </c>
      <c r="BL1468" s="24" t="s">
        <v>243</v>
      </c>
      <c r="BM1468" s="24" t="s">
        <v>1550</v>
      </c>
    </row>
    <row r="1469" s="11" customFormat="1">
      <c r="B1469" s="234"/>
      <c r="C1469" s="235"/>
      <c r="D1469" s="236" t="s">
        <v>162</v>
      </c>
      <c r="E1469" s="237" t="s">
        <v>21</v>
      </c>
      <c r="F1469" s="238" t="s">
        <v>316</v>
      </c>
      <c r="G1469" s="235"/>
      <c r="H1469" s="237" t="s">
        <v>21</v>
      </c>
      <c r="I1469" s="239"/>
      <c r="J1469" s="235"/>
      <c r="K1469" s="235"/>
      <c r="L1469" s="240"/>
      <c r="M1469" s="241"/>
      <c r="N1469" s="242"/>
      <c r="O1469" s="242"/>
      <c r="P1469" s="242"/>
      <c r="Q1469" s="242"/>
      <c r="R1469" s="242"/>
      <c r="S1469" s="242"/>
      <c r="T1469" s="243"/>
      <c r="AT1469" s="244" t="s">
        <v>162</v>
      </c>
      <c r="AU1469" s="244" t="s">
        <v>85</v>
      </c>
      <c r="AV1469" s="11" t="s">
        <v>38</v>
      </c>
      <c r="AW1469" s="11" t="s">
        <v>36</v>
      </c>
      <c r="AX1469" s="11" t="s">
        <v>76</v>
      </c>
      <c r="AY1469" s="244" t="s">
        <v>154</v>
      </c>
    </row>
    <row r="1470" s="11" customFormat="1">
      <c r="B1470" s="234"/>
      <c r="C1470" s="235"/>
      <c r="D1470" s="236" t="s">
        <v>162</v>
      </c>
      <c r="E1470" s="237" t="s">
        <v>21</v>
      </c>
      <c r="F1470" s="238" t="s">
        <v>797</v>
      </c>
      <c r="G1470" s="235"/>
      <c r="H1470" s="237" t="s">
        <v>21</v>
      </c>
      <c r="I1470" s="239"/>
      <c r="J1470" s="235"/>
      <c r="K1470" s="235"/>
      <c r="L1470" s="240"/>
      <c r="M1470" s="241"/>
      <c r="N1470" s="242"/>
      <c r="O1470" s="242"/>
      <c r="P1470" s="242"/>
      <c r="Q1470" s="242"/>
      <c r="R1470" s="242"/>
      <c r="S1470" s="242"/>
      <c r="T1470" s="243"/>
      <c r="AT1470" s="244" t="s">
        <v>162</v>
      </c>
      <c r="AU1470" s="244" t="s">
        <v>85</v>
      </c>
      <c r="AV1470" s="11" t="s">
        <v>38</v>
      </c>
      <c r="AW1470" s="11" t="s">
        <v>36</v>
      </c>
      <c r="AX1470" s="11" t="s">
        <v>76</v>
      </c>
      <c r="AY1470" s="244" t="s">
        <v>154</v>
      </c>
    </row>
    <row r="1471" s="11" customFormat="1">
      <c r="B1471" s="234"/>
      <c r="C1471" s="235"/>
      <c r="D1471" s="236" t="s">
        <v>162</v>
      </c>
      <c r="E1471" s="237" t="s">
        <v>21</v>
      </c>
      <c r="F1471" s="238" t="s">
        <v>1231</v>
      </c>
      <c r="G1471" s="235"/>
      <c r="H1471" s="237" t="s">
        <v>21</v>
      </c>
      <c r="I1471" s="239"/>
      <c r="J1471" s="235"/>
      <c r="K1471" s="235"/>
      <c r="L1471" s="240"/>
      <c r="M1471" s="241"/>
      <c r="N1471" s="242"/>
      <c r="O1471" s="242"/>
      <c r="P1471" s="242"/>
      <c r="Q1471" s="242"/>
      <c r="R1471" s="242"/>
      <c r="S1471" s="242"/>
      <c r="T1471" s="243"/>
      <c r="AT1471" s="244" t="s">
        <v>162</v>
      </c>
      <c r="AU1471" s="244" t="s">
        <v>85</v>
      </c>
      <c r="AV1471" s="11" t="s">
        <v>38</v>
      </c>
      <c r="AW1471" s="11" t="s">
        <v>36</v>
      </c>
      <c r="AX1471" s="11" t="s">
        <v>76</v>
      </c>
      <c r="AY1471" s="244" t="s">
        <v>154</v>
      </c>
    </row>
    <row r="1472" s="12" customFormat="1">
      <c r="B1472" s="245"/>
      <c r="C1472" s="246"/>
      <c r="D1472" s="236" t="s">
        <v>162</v>
      </c>
      <c r="E1472" s="247" t="s">
        <v>21</v>
      </c>
      <c r="F1472" s="248" t="s">
        <v>1232</v>
      </c>
      <c r="G1472" s="246"/>
      <c r="H1472" s="249">
        <v>6.7610000000000001</v>
      </c>
      <c r="I1472" s="250"/>
      <c r="J1472" s="246"/>
      <c r="K1472" s="246"/>
      <c r="L1472" s="251"/>
      <c r="M1472" s="252"/>
      <c r="N1472" s="253"/>
      <c r="O1472" s="253"/>
      <c r="P1472" s="253"/>
      <c r="Q1472" s="253"/>
      <c r="R1472" s="253"/>
      <c r="S1472" s="253"/>
      <c r="T1472" s="254"/>
      <c r="AT1472" s="255" t="s">
        <v>162</v>
      </c>
      <c r="AU1472" s="255" t="s">
        <v>85</v>
      </c>
      <c r="AV1472" s="12" t="s">
        <v>85</v>
      </c>
      <c r="AW1472" s="12" t="s">
        <v>36</v>
      </c>
      <c r="AX1472" s="12" t="s">
        <v>76</v>
      </c>
      <c r="AY1472" s="255" t="s">
        <v>154</v>
      </c>
    </row>
    <row r="1473" s="13" customFormat="1">
      <c r="B1473" s="256"/>
      <c r="C1473" s="257"/>
      <c r="D1473" s="236" t="s">
        <v>162</v>
      </c>
      <c r="E1473" s="258" t="s">
        <v>21</v>
      </c>
      <c r="F1473" s="259" t="s">
        <v>166</v>
      </c>
      <c r="G1473" s="257"/>
      <c r="H1473" s="260">
        <v>6.7610000000000001</v>
      </c>
      <c r="I1473" s="261"/>
      <c r="J1473" s="257"/>
      <c r="K1473" s="257"/>
      <c r="L1473" s="262"/>
      <c r="M1473" s="263"/>
      <c r="N1473" s="264"/>
      <c r="O1473" s="264"/>
      <c r="P1473" s="264"/>
      <c r="Q1473" s="264"/>
      <c r="R1473" s="264"/>
      <c r="S1473" s="264"/>
      <c r="T1473" s="265"/>
      <c r="AT1473" s="266" t="s">
        <v>162</v>
      </c>
      <c r="AU1473" s="266" t="s">
        <v>85</v>
      </c>
      <c r="AV1473" s="13" t="s">
        <v>160</v>
      </c>
      <c r="AW1473" s="13" t="s">
        <v>36</v>
      </c>
      <c r="AX1473" s="13" t="s">
        <v>38</v>
      </c>
      <c r="AY1473" s="266" t="s">
        <v>154</v>
      </c>
    </row>
    <row r="1474" s="1" customFormat="1" ht="16.5" customHeight="1">
      <c r="B1474" s="47"/>
      <c r="C1474" s="222" t="s">
        <v>1551</v>
      </c>
      <c r="D1474" s="222" t="s">
        <v>156</v>
      </c>
      <c r="E1474" s="223" t="s">
        <v>1552</v>
      </c>
      <c r="F1474" s="224" t="s">
        <v>1553</v>
      </c>
      <c r="G1474" s="225" t="s">
        <v>179</v>
      </c>
      <c r="H1474" s="226">
        <v>25.039999999999999</v>
      </c>
      <c r="I1474" s="227"/>
      <c r="J1474" s="228">
        <f>ROUND(I1474*H1474,2)</f>
        <v>0</v>
      </c>
      <c r="K1474" s="224" t="s">
        <v>21</v>
      </c>
      <c r="L1474" s="73"/>
      <c r="M1474" s="229" t="s">
        <v>21</v>
      </c>
      <c r="N1474" s="230" t="s">
        <v>47</v>
      </c>
      <c r="O1474" s="48"/>
      <c r="P1474" s="231">
        <f>O1474*H1474</f>
        <v>0</v>
      </c>
      <c r="Q1474" s="231">
        <v>2.0000000000000002E-05</v>
      </c>
      <c r="R1474" s="231">
        <f>Q1474*H1474</f>
        <v>0.00050080000000000003</v>
      </c>
      <c r="S1474" s="231">
        <v>0</v>
      </c>
      <c r="T1474" s="232">
        <f>S1474*H1474</f>
        <v>0</v>
      </c>
      <c r="AR1474" s="24" t="s">
        <v>243</v>
      </c>
      <c r="AT1474" s="24" t="s">
        <v>156</v>
      </c>
      <c r="AU1474" s="24" t="s">
        <v>85</v>
      </c>
      <c r="AY1474" s="24" t="s">
        <v>154</v>
      </c>
      <c r="BE1474" s="233">
        <f>IF(N1474="základní",J1474,0)</f>
        <v>0</v>
      </c>
      <c r="BF1474" s="233">
        <f>IF(N1474="snížená",J1474,0)</f>
        <v>0</v>
      </c>
      <c r="BG1474" s="233">
        <f>IF(N1474="zákl. přenesená",J1474,0)</f>
        <v>0</v>
      </c>
      <c r="BH1474" s="233">
        <f>IF(N1474="sníž. přenesená",J1474,0)</f>
        <v>0</v>
      </c>
      <c r="BI1474" s="233">
        <f>IF(N1474="nulová",J1474,0)</f>
        <v>0</v>
      </c>
      <c r="BJ1474" s="24" t="s">
        <v>38</v>
      </c>
      <c r="BK1474" s="233">
        <f>ROUND(I1474*H1474,2)</f>
        <v>0</v>
      </c>
      <c r="BL1474" s="24" t="s">
        <v>243</v>
      </c>
      <c r="BM1474" s="24" t="s">
        <v>1554</v>
      </c>
    </row>
    <row r="1475" s="11" customFormat="1">
      <c r="B1475" s="234"/>
      <c r="C1475" s="235"/>
      <c r="D1475" s="236" t="s">
        <v>162</v>
      </c>
      <c r="E1475" s="237" t="s">
        <v>21</v>
      </c>
      <c r="F1475" s="238" t="s">
        <v>316</v>
      </c>
      <c r="G1475" s="235"/>
      <c r="H1475" s="237" t="s">
        <v>21</v>
      </c>
      <c r="I1475" s="239"/>
      <c r="J1475" s="235"/>
      <c r="K1475" s="235"/>
      <c r="L1475" s="240"/>
      <c r="M1475" s="241"/>
      <c r="N1475" s="242"/>
      <c r="O1475" s="242"/>
      <c r="P1475" s="242"/>
      <c r="Q1475" s="242"/>
      <c r="R1475" s="242"/>
      <c r="S1475" s="242"/>
      <c r="T1475" s="243"/>
      <c r="AT1475" s="244" t="s">
        <v>162</v>
      </c>
      <c r="AU1475" s="244" t="s">
        <v>85</v>
      </c>
      <c r="AV1475" s="11" t="s">
        <v>38</v>
      </c>
      <c r="AW1475" s="11" t="s">
        <v>36</v>
      </c>
      <c r="AX1475" s="11" t="s">
        <v>76</v>
      </c>
      <c r="AY1475" s="244" t="s">
        <v>154</v>
      </c>
    </row>
    <row r="1476" s="11" customFormat="1">
      <c r="B1476" s="234"/>
      <c r="C1476" s="235"/>
      <c r="D1476" s="236" t="s">
        <v>162</v>
      </c>
      <c r="E1476" s="237" t="s">
        <v>21</v>
      </c>
      <c r="F1476" s="238" t="s">
        <v>797</v>
      </c>
      <c r="G1476" s="235"/>
      <c r="H1476" s="237" t="s">
        <v>21</v>
      </c>
      <c r="I1476" s="239"/>
      <c r="J1476" s="235"/>
      <c r="K1476" s="235"/>
      <c r="L1476" s="240"/>
      <c r="M1476" s="241"/>
      <c r="N1476" s="242"/>
      <c r="O1476" s="242"/>
      <c r="P1476" s="242"/>
      <c r="Q1476" s="242"/>
      <c r="R1476" s="242"/>
      <c r="S1476" s="242"/>
      <c r="T1476" s="243"/>
      <c r="AT1476" s="244" t="s">
        <v>162</v>
      </c>
      <c r="AU1476" s="244" t="s">
        <v>85</v>
      </c>
      <c r="AV1476" s="11" t="s">
        <v>38</v>
      </c>
      <c r="AW1476" s="11" t="s">
        <v>36</v>
      </c>
      <c r="AX1476" s="11" t="s">
        <v>76</v>
      </c>
      <c r="AY1476" s="244" t="s">
        <v>154</v>
      </c>
    </row>
    <row r="1477" s="11" customFormat="1">
      <c r="B1477" s="234"/>
      <c r="C1477" s="235"/>
      <c r="D1477" s="236" t="s">
        <v>162</v>
      </c>
      <c r="E1477" s="237" t="s">
        <v>21</v>
      </c>
      <c r="F1477" s="238" t="s">
        <v>798</v>
      </c>
      <c r="G1477" s="235"/>
      <c r="H1477" s="237" t="s">
        <v>21</v>
      </c>
      <c r="I1477" s="239"/>
      <c r="J1477" s="235"/>
      <c r="K1477" s="235"/>
      <c r="L1477" s="240"/>
      <c r="M1477" s="241"/>
      <c r="N1477" s="242"/>
      <c r="O1477" s="242"/>
      <c r="P1477" s="242"/>
      <c r="Q1477" s="242"/>
      <c r="R1477" s="242"/>
      <c r="S1477" s="242"/>
      <c r="T1477" s="243"/>
      <c r="AT1477" s="244" t="s">
        <v>162</v>
      </c>
      <c r="AU1477" s="244" t="s">
        <v>85</v>
      </c>
      <c r="AV1477" s="11" t="s">
        <v>38</v>
      </c>
      <c r="AW1477" s="11" t="s">
        <v>36</v>
      </c>
      <c r="AX1477" s="11" t="s">
        <v>76</v>
      </c>
      <c r="AY1477" s="244" t="s">
        <v>154</v>
      </c>
    </row>
    <row r="1478" s="12" customFormat="1">
      <c r="B1478" s="245"/>
      <c r="C1478" s="246"/>
      <c r="D1478" s="236" t="s">
        <v>162</v>
      </c>
      <c r="E1478" s="247" t="s">
        <v>21</v>
      </c>
      <c r="F1478" s="248" t="s">
        <v>1555</v>
      </c>
      <c r="G1478" s="246"/>
      <c r="H1478" s="249">
        <v>25.039999999999999</v>
      </c>
      <c r="I1478" s="250"/>
      <c r="J1478" s="246"/>
      <c r="K1478" s="246"/>
      <c r="L1478" s="251"/>
      <c r="M1478" s="252"/>
      <c r="N1478" s="253"/>
      <c r="O1478" s="253"/>
      <c r="P1478" s="253"/>
      <c r="Q1478" s="253"/>
      <c r="R1478" s="253"/>
      <c r="S1478" s="253"/>
      <c r="T1478" s="254"/>
      <c r="AT1478" s="255" t="s">
        <v>162</v>
      </c>
      <c r="AU1478" s="255" t="s">
        <v>85</v>
      </c>
      <c r="AV1478" s="12" t="s">
        <v>85</v>
      </c>
      <c r="AW1478" s="12" t="s">
        <v>36</v>
      </c>
      <c r="AX1478" s="12" t="s">
        <v>76</v>
      </c>
      <c r="AY1478" s="255" t="s">
        <v>154</v>
      </c>
    </row>
    <row r="1479" s="13" customFormat="1">
      <c r="B1479" s="256"/>
      <c r="C1479" s="257"/>
      <c r="D1479" s="236" t="s">
        <v>162</v>
      </c>
      <c r="E1479" s="258" t="s">
        <v>21</v>
      </c>
      <c r="F1479" s="259" t="s">
        <v>166</v>
      </c>
      <c r="G1479" s="257"/>
      <c r="H1479" s="260">
        <v>25.039999999999999</v>
      </c>
      <c r="I1479" s="261"/>
      <c r="J1479" s="257"/>
      <c r="K1479" s="257"/>
      <c r="L1479" s="262"/>
      <c r="M1479" s="263"/>
      <c r="N1479" s="264"/>
      <c r="O1479" s="264"/>
      <c r="P1479" s="264"/>
      <c r="Q1479" s="264"/>
      <c r="R1479" s="264"/>
      <c r="S1479" s="264"/>
      <c r="T1479" s="265"/>
      <c r="AT1479" s="266" t="s">
        <v>162</v>
      </c>
      <c r="AU1479" s="266" t="s">
        <v>85</v>
      </c>
      <c r="AV1479" s="13" t="s">
        <v>160</v>
      </c>
      <c r="AW1479" s="13" t="s">
        <v>36</v>
      </c>
      <c r="AX1479" s="13" t="s">
        <v>38</v>
      </c>
      <c r="AY1479" s="266" t="s">
        <v>154</v>
      </c>
    </row>
    <row r="1480" s="1" customFormat="1" ht="16.5" customHeight="1">
      <c r="B1480" s="47"/>
      <c r="C1480" s="280" t="s">
        <v>1556</v>
      </c>
      <c r="D1480" s="280" t="s">
        <v>293</v>
      </c>
      <c r="E1480" s="281" t="s">
        <v>1529</v>
      </c>
      <c r="F1480" s="282" t="s">
        <v>1530</v>
      </c>
      <c r="G1480" s="283" t="s">
        <v>185</v>
      </c>
      <c r="H1480" s="284">
        <v>0.062</v>
      </c>
      <c r="I1480" s="285"/>
      <c r="J1480" s="286">
        <f>ROUND(I1480*H1480,2)</f>
        <v>0</v>
      </c>
      <c r="K1480" s="282" t="s">
        <v>21</v>
      </c>
      <c r="L1480" s="287"/>
      <c r="M1480" s="288" t="s">
        <v>21</v>
      </c>
      <c r="N1480" s="289" t="s">
        <v>47</v>
      </c>
      <c r="O1480" s="48"/>
      <c r="P1480" s="231">
        <f>O1480*H1480</f>
        <v>0</v>
      </c>
      <c r="Q1480" s="231">
        <v>0.55000000000000004</v>
      </c>
      <c r="R1480" s="231">
        <f>Q1480*H1480</f>
        <v>0.034100000000000005</v>
      </c>
      <c r="S1480" s="231">
        <v>0</v>
      </c>
      <c r="T1480" s="232">
        <f>S1480*H1480</f>
        <v>0</v>
      </c>
      <c r="AR1480" s="24" t="s">
        <v>362</v>
      </c>
      <c r="AT1480" s="24" t="s">
        <v>293</v>
      </c>
      <c r="AU1480" s="24" t="s">
        <v>85</v>
      </c>
      <c r="AY1480" s="24" t="s">
        <v>154</v>
      </c>
      <c r="BE1480" s="233">
        <f>IF(N1480="základní",J1480,0)</f>
        <v>0</v>
      </c>
      <c r="BF1480" s="233">
        <f>IF(N1480="snížená",J1480,0)</f>
        <v>0</v>
      </c>
      <c r="BG1480" s="233">
        <f>IF(N1480="zákl. přenesená",J1480,0)</f>
        <v>0</v>
      </c>
      <c r="BH1480" s="233">
        <f>IF(N1480="sníž. přenesená",J1480,0)</f>
        <v>0</v>
      </c>
      <c r="BI1480" s="233">
        <f>IF(N1480="nulová",J1480,0)</f>
        <v>0</v>
      </c>
      <c r="BJ1480" s="24" t="s">
        <v>38</v>
      </c>
      <c r="BK1480" s="233">
        <f>ROUND(I1480*H1480,2)</f>
        <v>0</v>
      </c>
      <c r="BL1480" s="24" t="s">
        <v>243</v>
      </c>
      <c r="BM1480" s="24" t="s">
        <v>1557</v>
      </c>
    </row>
    <row r="1481" s="1" customFormat="1" ht="25.5" customHeight="1">
      <c r="B1481" s="47"/>
      <c r="C1481" s="222" t="s">
        <v>1558</v>
      </c>
      <c r="D1481" s="222" t="s">
        <v>156</v>
      </c>
      <c r="E1481" s="223" t="s">
        <v>1559</v>
      </c>
      <c r="F1481" s="224" t="s">
        <v>1560</v>
      </c>
      <c r="G1481" s="225" t="s">
        <v>159</v>
      </c>
      <c r="H1481" s="226">
        <v>6.7610000000000001</v>
      </c>
      <c r="I1481" s="227"/>
      <c r="J1481" s="228">
        <f>ROUND(I1481*H1481,2)</f>
        <v>0</v>
      </c>
      <c r="K1481" s="224" t="s">
        <v>21</v>
      </c>
      <c r="L1481" s="73"/>
      <c r="M1481" s="229" t="s">
        <v>21</v>
      </c>
      <c r="N1481" s="230" t="s">
        <v>47</v>
      </c>
      <c r="O1481" s="48"/>
      <c r="P1481" s="231">
        <f>O1481*H1481</f>
        <v>0</v>
      </c>
      <c r="Q1481" s="231">
        <v>0.00020000000000000001</v>
      </c>
      <c r="R1481" s="231">
        <f>Q1481*H1481</f>
        <v>0.0013522</v>
      </c>
      <c r="S1481" s="231">
        <v>0</v>
      </c>
      <c r="T1481" s="232">
        <f>S1481*H1481</f>
        <v>0</v>
      </c>
      <c r="AR1481" s="24" t="s">
        <v>243</v>
      </c>
      <c r="AT1481" s="24" t="s">
        <v>156</v>
      </c>
      <c r="AU1481" s="24" t="s">
        <v>85</v>
      </c>
      <c r="AY1481" s="24" t="s">
        <v>154</v>
      </c>
      <c r="BE1481" s="233">
        <f>IF(N1481="základní",J1481,0)</f>
        <v>0</v>
      </c>
      <c r="BF1481" s="233">
        <f>IF(N1481="snížená",J1481,0)</f>
        <v>0</v>
      </c>
      <c r="BG1481" s="233">
        <f>IF(N1481="zákl. přenesená",J1481,0)</f>
        <v>0</v>
      </c>
      <c r="BH1481" s="233">
        <f>IF(N1481="sníž. přenesená",J1481,0)</f>
        <v>0</v>
      </c>
      <c r="BI1481" s="233">
        <f>IF(N1481="nulová",J1481,0)</f>
        <v>0</v>
      </c>
      <c r="BJ1481" s="24" t="s">
        <v>38</v>
      </c>
      <c r="BK1481" s="233">
        <f>ROUND(I1481*H1481,2)</f>
        <v>0</v>
      </c>
      <c r="BL1481" s="24" t="s">
        <v>243</v>
      </c>
      <c r="BM1481" s="24" t="s">
        <v>1561</v>
      </c>
    </row>
    <row r="1482" s="1" customFormat="1" ht="16.5" customHeight="1">
      <c r="B1482" s="47"/>
      <c r="C1482" s="222" t="s">
        <v>1562</v>
      </c>
      <c r="D1482" s="222" t="s">
        <v>156</v>
      </c>
      <c r="E1482" s="223" t="s">
        <v>1563</v>
      </c>
      <c r="F1482" s="224" t="s">
        <v>1564</v>
      </c>
      <c r="G1482" s="225" t="s">
        <v>179</v>
      </c>
      <c r="H1482" s="226">
        <v>44.119999999999997</v>
      </c>
      <c r="I1482" s="227"/>
      <c r="J1482" s="228">
        <f>ROUND(I1482*H1482,2)</f>
        <v>0</v>
      </c>
      <c r="K1482" s="224" t="s">
        <v>21</v>
      </c>
      <c r="L1482" s="73"/>
      <c r="M1482" s="229" t="s">
        <v>21</v>
      </c>
      <c r="N1482" s="230" t="s">
        <v>47</v>
      </c>
      <c r="O1482" s="48"/>
      <c r="P1482" s="231">
        <f>O1482*H1482</f>
        <v>0</v>
      </c>
      <c r="Q1482" s="231">
        <v>0</v>
      </c>
      <c r="R1482" s="231">
        <f>Q1482*H1482</f>
        <v>0</v>
      </c>
      <c r="S1482" s="231">
        <v>0</v>
      </c>
      <c r="T1482" s="232">
        <f>S1482*H1482</f>
        <v>0</v>
      </c>
      <c r="AR1482" s="24" t="s">
        <v>243</v>
      </c>
      <c r="AT1482" s="24" t="s">
        <v>156</v>
      </c>
      <c r="AU1482" s="24" t="s">
        <v>85</v>
      </c>
      <c r="AY1482" s="24" t="s">
        <v>154</v>
      </c>
      <c r="BE1482" s="233">
        <f>IF(N1482="základní",J1482,0)</f>
        <v>0</v>
      </c>
      <c r="BF1482" s="233">
        <f>IF(N1482="snížená",J1482,0)</f>
        <v>0</v>
      </c>
      <c r="BG1482" s="233">
        <f>IF(N1482="zákl. přenesená",J1482,0)</f>
        <v>0</v>
      </c>
      <c r="BH1482" s="233">
        <f>IF(N1482="sníž. přenesená",J1482,0)</f>
        <v>0</v>
      </c>
      <c r="BI1482" s="233">
        <f>IF(N1482="nulová",J1482,0)</f>
        <v>0</v>
      </c>
      <c r="BJ1482" s="24" t="s">
        <v>38</v>
      </c>
      <c r="BK1482" s="233">
        <f>ROUND(I1482*H1482,2)</f>
        <v>0</v>
      </c>
      <c r="BL1482" s="24" t="s">
        <v>243</v>
      </c>
      <c r="BM1482" s="24" t="s">
        <v>1565</v>
      </c>
    </row>
    <row r="1483" s="11" customFormat="1">
      <c r="B1483" s="234"/>
      <c r="C1483" s="235"/>
      <c r="D1483" s="236" t="s">
        <v>162</v>
      </c>
      <c r="E1483" s="237" t="s">
        <v>21</v>
      </c>
      <c r="F1483" s="238" t="s">
        <v>1183</v>
      </c>
      <c r="G1483" s="235"/>
      <c r="H1483" s="237" t="s">
        <v>21</v>
      </c>
      <c r="I1483" s="239"/>
      <c r="J1483" s="235"/>
      <c r="K1483" s="235"/>
      <c r="L1483" s="240"/>
      <c r="M1483" s="241"/>
      <c r="N1483" s="242"/>
      <c r="O1483" s="242"/>
      <c r="P1483" s="242"/>
      <c r="Q1483" s="242"/>
      <c r="R1483" s="242"/>
      <c r="S1483" s="242"/>
      <c r="T1483" s="243"/>
      <c r="AT1483" s="244" t="s">
        <v>162</v>
      </c>
      <c r="AU1483" s="244" t="s">
        <v>85</v>
      </c>
      <c r="AV1483" s="11" t="s">
        <v>38</v>
      </c>
      <c r="AW1483" s="11" t="s">
        <v>36</v>
      </c>
      <c r="AX1483" s="11" t="s">
        <v>76</v>
      </c>
      <c r="AY1483" s="244" t="s">
        <v>154</v>
      </c>
    </row>
    <row r="1484" s="11" customFormat="1">
      <c r="B1484" s="234"/>
      <c r="C1484" s="235"/>
      <c r="D1484" s="236" t="s">
        <v>162</v>
      </c>
      <c r="E1484" s="237" t="s">
        <v>21</v>
      </c>
      <c r="F1484" s="238" t="s">
        <v>797</v>
      </c>
      <c r="G1484" s="235"/>
      <c r="H1484" s="237" t="s">
        <v>21</v>
      </c>
      <c r="I1484" s="239"/>
      <c r="J1484" s="235"/>
      <c r="K1484" s="235"/>
      <c r="L1484" s="240"/>
      <c r="M1484" s="241"/>
      <c r="N1484" s="242"/>
      <c r="O1484" s="242"/>
      <c r="P1484" s="242"/>
      <c r="Q1484" s="242"/>
      <c r="R1484" s="242"/>
      <c r="S1484" s="242"/>
      <c r="T1484" s="243"/>
      <c r="AT1484" s="244" t="s">
        <v>162</v>
      </c>
      <c r="AU1484" s="244" t="s">
        <v>85</v>
      </c>
      <c r="AV1484" s="11" t="s">
        <v>38</v>
      </c>
      <c r="AW1484" s="11" t="s">
        <v>36</v>
      </c>
      <c r="AX1484" s="11" t="s">
        <v>76</v>
      </c>
      <c r="AY1484" s="244" t="s">
        <v>154</v>
      </c>
    </row>
    <row r="1485" s="12" customFormat="1">
      <c r="B1485" s="245"/>
      <c r="C1485" s="246"/>
      <c r="D1485" s="236" t="s">
        <v>162</v>
      </c>
      <c r="E1485" s="247" t="s">
        <v>21</v>
      </c>
      <c r="F1485" s="248" t="s">
        <v>1566</v>
      </c>
      <c r="G1485" s="246"/>
      <c r="H1485" s="249">
        <v>27.039999999999999</v>
      </c>
      <c r="I1485" s="250"/>
      <c r="J1485" s="246"/>
      <c r="K1485" s="246"/>
      <c r="L1485" s="251"/>
      <c r="M1485" s="252"/>
      <c r="N1485" s="253"/>
      <c r="O1485" s="253"/>
      <c r="P1485" s="253"/>
      <c r="Q1485" s="253"/>
      <c r="R1485" s="253"/>
      <c r="S1485" s="253"/>
      <c r="T1485" s="254"/>
      <c r="AT1485" s="255" t="s">
        <v>162</v>
      </c>
      <c r="AU1485" s="255" t="s">
        <v>85</v>
      </c>
      <c r="AV1485" s="12" t="s">
        <v>85</v>
      </c>
      <c r="AW1485" s="12" t="s">
        <v>36</v>
      </c>
      <c r="AX1485" s="12" t="s">
        <v>76</v>
      </c>
      <c r="AY1485" s="255" t="s">
        <v>154</v>
      </c>
    </row>
    <row r="1486" s="12" customFormat="1">
      <c r="B1486" s="245"/>
      <c r="C1486" s="246"/>
      <c r="D1486" s="236" t="s">
        <v>162</v>
      </c>
      <c r="E1486" s="247" t="s">
        <v>21</v>
      </c>
      <c r="F1486" s="248" t="s">
        <v>1567</v>
      </c>
      <c r="G1486" s="246"/>
      <c r="H1486" s="249">
        <v>17.079999999999998</v>
      </c>
      <c r="I1486" s="250"/>
      <c r="J1486" s="246"/>
      <c r="K1486" s="246"/>
      <c r="L1486" s="251"/>
      <c r="M1486" s="252"/>
      <c r="N1486" s="253"/>
      <c r="O1486" s="253"/>
      <c r="P1486" s="253"/>
      <c r="Q1486" s="253"/>
      <c r="R1486" s="253"/>
      <c r="S1486" s="253"/>
      <c r="T1486" s="254"/>
      <c r="AT1486" s="255" t="s">
        <v>162</v>
      </c>
      <c r="AU1486" s="255" t="s">
        <v>85</v>
      </c>
      <c r="AV1486" s="12" t="s">
        <v>85</v>
      </c>
      <c r="AW1486" s="12" t="s">
        <v>36</v>
      </c>
      <c r="AX1486" s="12" t="s">
        <v>76</v>
      </c>
      <c r="AY1486" s="255" t="s">
        <v>154</v>
      </c>
    </row>
    <row r="1487" s="13" customFormat="1">
      <c r="B1487" s="256"/>
      <c r="C1487" s="257"/>
      <c r="D1487" s="236" t="s">
        <v>162</v>
      </c>
      <c r="E1487" s="258" t="s">
        <v>21</v>
      </c>
      <c r="F1487" s="259" t="s">
        <v>166</v>
      </c>
      <c r="G1487" s="257"/>
      <c r="H1487" s="260">
        <v>44.119999999999997</v>
      </c>
      <c r="I1487" s="261"/>
      <c r="J1487" s="257"/>
      <c r="K1487" s="257"/>
      <c r="L1487" s="262"/>
      <c r="M1487" s="263"/>
      <c r="N1487" s="264"/>
      <c r="O1487" s="264"/>
      <c r="P1487" s="264"/>
      <c r="Q1487" s="264"/>
      <c r="R1487" s="264"/>
      <c r="S1487" s="264"/>
      <c r="T1487" s="265"/>
      <c r="AT1487" s="266" t="s">
        <v>162</v>
      </c>
      <c r="AU1487" s="266" t="s">
        <v>85</v>
      </c>
      <c r="AV1487" s="13" t="s">
        <v>160</v>
      </c>
      <c r="AW1487" s="13" t="s">
        <v>36</v>
      </c>
      <c r="AX1487" s="13" t="s">
        <v>38</v>
      </c>
      <c r="AY1487" s="266" t="s">
        <v>154</v>
      </c>
    </row>
    <row r="1488" s="1" customFormat="1" ht="16.5" customHeight="1">
      <c r="B1488" s="47"/>
      <c r="C1488" s="280" t="s">
        <v>1568</v>
      </c>
      <c r="D1488" s="280" t="s">
        <v>293</v>
      </c>
      <c r="E1488" s="281" t="s">
        <v>1569</v>
      </c>
      <c r="F1488" s="282" t="s">
        <v>1570</v>
      </c>
      <c r="G1488" s="283" t="s">
        <v>159</v>
      </c>
      <c r="H1488" s="284">
        <v>30.091999999999999</v>
      </c>
      <c r="I1488" s="285"/>
      <c r="J1488" s="286">
        <f>ROUND(I1488*H1488,2)</f>
        <v>0</v>
      </c>
      <c r="K1488" s="282" t="s">
        <v>21</v>
      </c>
      <c r="L1488" s="287"/>
      <c r="M1488" s="288" t="s">
        <v>21</v>
      </c>
      <c r="N1488" s="289" t="s">
        <v>47</v>
      </c>
      <c r="O1488" s="48"/>
      <c r="P1488" s="231">
        <f>O1488*H1488</f>
        <v>0</v>
      </c>
      <c r="Q1488" s="231">
        <v>0.0073499999999999998</v>
      </c>
      <c r="R1488" s="231">
        <f>Q1488*H1488</f>
        <v>0.22117619999999999</v>
      </c>
      <c r="S1488" s="231">
        <v>0</v>
      </c>
      <c r="T1488" s="232">
        <f>S1488*H1488</f>
        <v>0</v>
      </c>
      <c r="AR1488" s="24" t="s">
        <v>362</v>
      </c>
      <c r="AT1488" s="24" t="s">
        <v>293</v>
      </c>
      <c r="AU1488" s="24" t="s">
        <v>85</v>
      </c>
      <c r="AY1488" s="24" t="s">
        <v>154</v>
      </c>
      <c r="BE1488" s="233">
        <f>IF(N1488="základní",J1488,0)</f>
        <v>0</v>
      </c>
      <c r="BF1488" s="233">
        <f>IF(N1488="snížená",J1488,0)</f>
        <v>0</v>
      </c>
      <c r="BG1488" s="233">
        <f>IF(N1488="zákl. přenesená",J1488,0)</f>
        <v>0</v>
      </c>
      <c r="BH1488" s="233">
        <f>IF(N1488="sníž. přenesená",J1488,0)</f>
        <v>0</v>
      </c>
      <c r="BI1488" s="233">
        <f>IF(N1488="nulová",J1488,0)</f>
        <v>0</v>
      </c>
      <c r="BJ1488" s="24" t="s">
        <v>38</v>
      </c>
      <c r="BK1488" s="233">
        <f>ROUND(I1488*H1488,2)</f>
        <v>0</v>
      </c>
      <c r="BL1488" s="24" t="s">
        <v>243</v>
      </c>
      <c r="BM1488" s="24" t="s">
        <v>1571</v>
      </c>
    </row>
    <row r="1489" s="1" customFormat="1" ht="16.5" customHeight="1">
      <c r="B1489" s="47"/>
      <c r="C1489" s="222" t="s">
        <v>1572</v>
      </c>
      <c r="D1489" s="222" t="s">
        <v>156</v>
      </c>
      <c r="E1489" s="223" t="s">
        <v>1573</v>
      </c>
      <c r="F1489" s="224" t="s">
        <v>1574</v>
      </c>
      <c r="G1489" s="225" t="s">
        <v>185</v>
      </c>
      <c r="H1489" s="226">
        <v>0.30099999999999999</v>
      </c>
      <c r="I1489" s="227"/>
      <c r="J1489" s="228">
        <f>ROUND(I1489*H1489,2)</f>
        <v>0</v>
      </c>
      <c r="K1489" s="224" t="s">
        <v>21</v>
      </c>
      <c r="L1489" s="73"/>
      <c r="M1489" s="229" t="s">
        <v>21</v>
      </c>
      <c r="N1489" s="230" t="s">
        <v>47</v>
      </c>
      <c r="O1489" s="48"/>
      <c r="P1489" s="231">
        <f>O1489*H1489</f>
        <v>0</v>
      </c>
      <c r="Q1489" s="231">
        <v>0.00281</v>
      </c>
      <c r="R1489" s="231">
        <f>Q1489*H1489</f>
        <v>0.00084581000000000001</v>
      </c>
      <c r="S1489" s="231">
        <v>0</v>
      </c>
      <c r="T1489" s="232">
        <f>S1489*H1489</f>
        <v>0</v>
      </c>
      <c r="AR1489" s="24" t="s">
        <v>243</v>
      </c>
      <c r="AT1489" s="24" t="s">
        <v>156</v>
      </c>
      <c r="AU1489" s="24" t="s">
        <v>85</v>
      </c>
      <c r="AY1489" s="24" t="s">
        <v>154</v>
      </c>
      <c r="BE1489" s="233">
        <f>IF(N1489="základní",J1489,0)</f>
        <v>0</v>
      </c>
      <c r="BF1489" s="233">
        <f>IF(N1489="snížená",J1489,0)</f>
        <v>0</v>
      </c>
      <c r="BG1489" s="233">
        <f>IF(N1489="zákl. přenesená",J1489,0)</f>
        <v>0</v>
      </c>
      <c r="BH1489" s="233">
        <f>IF(N1489="sníž. přenesená",J1489,0)</f>
        <v>0</v>
      </c>
      <c r="BI1489" s="233">
        <f>IF(N1489="nulová",J1489,0)</f>
        <v>0</v>
      </c>
      <c r="BJ1489" s="24" t="s">
        <v>38</v>
      </c>
      <c r="BK1489" s="233">
        <f>ROUND(I1489*H1489,2)</f>
        <v>0</v>
      </c>
      <c r="BL1489" s="24" t="s">
        <v>243</v>
      </c>
      <c r="BM1489" s="24" t="s">
        <v>1575</v>
      </c>
    </row>
    <row r="1490" s="12" customFormat="1">
      <c r="B1490" s="245"/>
      <c r="C1490" s="246"/>
      <c r="D1490" s="236" t="s">
        <v>162</v>
      </c>
      <c r="E1490" s="247" t="s">
        <v>21</v>
      </c>
      <c r="F1490" s="248" t="s">
        <v>1576</v>
      </c>
      <c r="G1490" s="246"/>
      <c r="H1490" s="249">
        <v>0.30099999999999999</v>
      </c>
      <c r="I1490" s="250"/>
      <c r="J1490" s="246"/>
      <c r="K1490" s="246"/>
      <c r="L1490" s="251"/>
      <c r="M1490" s="252"/>
      <c r="N1490" s="253"/>
      <c r="O1490" s="253"/>
      <c r="P1490" s="253"/>
      <c r="Q1490" s="253"/>
      <c r="R1490" s="253"/>
      <c r="S1490" s="253"/>
      <c r="T1490" s="254"/>
      <c r="AT1490" s="255" t="s">
        <v>162</v>
      </c>
      <c r="AU1490" s="255" t="s">
        <v>85</v>
      </c>
      <c r="AV1490" s="12" t="s">
        <v>85</v>
      </c>
      <c r="AW1490" s="12" t="s">
        <v>36</v>
      </c>
      <c r="AX1490" s="12" t="s">
        <v>38</v>
      </c>
      <c r="AY1490" s="255" t="s">
        <v>154</v>
      </c>
    </row>
    <row r="1491" s="1" customFormat="1" ht="16.5" customHeight="1">
      <c r="B1491" s="47"/>
      <c r="C1491" s="222" t="s">
        <v>1577</v>
      </c>
      <c r="D1491" s="222" t="s">
        <v>156</v>
      </c>
      <c r="E1491" s="223" t="s">
        <v>1578</v>
      </c>
      <c r="F1491" s="224" t="s">
        <v>1579</v>
      </c>
      <c r="G1491" s="225" t="s">
        <v>246</v>
      </c>
      <c r="H1491" s="226">
        <v>3.6339999999999999</v>
      </c>
      <c r="I1491" s="227"/>
      <c r="J1491" s="228">
        <f>ROUND(I1491*H1491,2)</f>
        <v>0</v>
      </c>
      <c r="K1491" s="224" t="s">
        <v>21</v>
      </c>
      <c r="L1491" s="73"/>
      <c r="M1491" s="229" t="s">
        <v>21</v>
      </c>
      <c r="N1491" s="230" t="s">
        <v>47</v>
      </c>
      <c r="O1491" s="48"/>
      <c r="P1491" s="231">
        <f>O1491*H1491</f>
        <v>0</v>
      </c>
      <c r="Q1491" s="231">
        <v>0</v>
      </c>
      <c r="R1491" s="231">
        <f>Q1491*H1491</f>
        <v>0</v>
      </c>
      <c r="S1491" s="231">
        <v>0</v>
      </c>
      <c r="T1491" s="232">
        <f>S1491*H1491</f>
        <v>0</v>
      </c>
      <c r="AR1491" s="24" t="s">
        <v>243</v>
      </c>
      <c r="AT1491" s="24" t="s">
        <v>156</v>
      </c>
      <c r="AU1491" s="24" t="s">
        <v>85</v>
      </c>
      <c r="AY1491" s="24" t="s">
        <v>154</v>
      </c>
      <c r="BE1491" s="233">
        <f>IF(N1491="základní",J1491,0)</f>
        <v>0</v>
      </c>
      <c r="BF1491" s="233">
        <f>IF(N1491="snížená",J1491,0)</f>
        <v>0</v>
      </c>
      <c r="BG1491" s="233">
        <f>IF(N1491="zákl. přenesená",J1491,0)</f>
        <v>0</v>
      </c>
      <c r="BH1491" s="233">
        <f>IF(N1491="sníž. přenesená",J1491,0)</f>
        <v>0</v>
      </c>
      <c r="BI1491" s="233">
        <f>IF(N1491="nulová",J1491,0)</f>
        <v>0</v>
      </c>
      <c r="BJ1491" s="24" t="s">
        <v>38</v>
      </c>
      <c r="BK1491" s="233">
        <f>ROUND(I1491*H1491,2)</f>
        <v>0</v>
      </c>
      <c r="BL1491" s="24" t="s">
        <v>243</v>
      </c>
      <c r="BM1491" s="24" t="s">
        <v>1580</v>
      </c>
    </row>
    <row r="1492" s="1" customFormat="1" ht="16.5" customHeight="1">
      <c r="B1492" s="47"/>
      <c r="C1492" s="222" t="s">
        <v>1581</v>
      </c>
      <c r="D1492" s="222" t="s">
        <v>156</v>
      </c>
      <c r="E1492" s="223" t="s">
        <v>1582</v>
      </c>
      <c r="F1492" s="224" t="s">
        <v>1583</v>
      </c>
      <c r="G1492" s="225" t="s">
        <v>246</v>
      </c>
      <c r="H1492" s="226">
        <v>0.96799999999999997</v>
      </c>
      <c r="I1492" s="227"/>
      <c r="J1492" s="228">
        <f>ROUND(I1492*H1492,2)</f>
        <v>0</v>
      </c>
      <c r="K1492" s="224" t="s">
        <v>21</v>
      </c>
      <c r="L1492" s="73"/>
      <c r="M1492" s="229" t="s">
        <v>21</v>
      </c>
      <c r="N1492" s="230" t="s">
        <v>47</v>
      </c>
      <c r="O1492" s="48"/>
      <c r="P1492" s="231">
        <f>O1492*H1492</f>
        <v>0</v>
      </c>
      <c r="Q1492" s="231">
        <v>0</v>
      </c>
      <c r="R1492" s="231">
        <f>Q1492*H1492</f>
        <v>0</v>
      </c>
      <c r="S1492" s="231">
        <v>0</v>
      </c>
      <c r="T1492" s="232">
        <f>S1492*H1492</f>
        <v>0</v>
      </c>
      <c r="AR1492" s="24" t="s">
        <v>243</v>
      </c>
      <c r="AT1492" s="24" t="s">
        <v>156</v>
      </c>
      <c r="AU1492" s="24" t="s">
        <v>85</v>
      </c>
      <c r="AY1492" s="24" t="s">
        <v>154</v>
      </c>
      <c r="BE1492" s="233">
        <f>IF(N1492="základní",J1492,0)</f>
        <v>0</v>
      </c>
      <c r="BF1492" s="233">
        <f>IF(N1492="snížená",J1492,0)</f>
        <v>0</v>
      </c>
      <c r="BG1492" s="233">
        <f>IF(N1492="zákl. přenesená",J1492,0)</f>
        <v>0</v>
      </c>
      <c r="BH1492" s="233">
        <f>IF(N1492="sníž. přenesená",J1492,0)</f>
        <v>0</v>
      </c>
      <c r="BI1492" s="233">
        <f>IF(N1492="nulová",J1492,0)</f>
        <v>0</v>
      </c>
      <c r="BJ1492" s="24" t="s">
        <v>38</v>
      </c>
      <c r="BK1492" s="233">
        <f>ROUND(I1492*H1492,2)</f>
        <v>0</v>
      </c>
      <c r="BL1492" s="24" t="s">
        <v>243</v>
      </c>
      <c r="BM1492" s="24" t="s">
        <v>1584</v>
      </c>
    </row>
    <row r="1493" s="10" customFormat="1" ht="29.88" customHeight="1">
      <c r="B1493" s="206"/>
      <c r="C1493" s="207"/>
      <c r="D1493" s="208" t="s">
        <v>75</v>
      </c>
      <c r="E1493" s="220" t="s">
        <v>1585</v>
      </c>
      <c r="F1493" s="220" t="s">
        <v>1586</v>
      </c>
      <c r="G1493" s="207"/>
      <c r="H1493" s="207"/>
      <c r="I1493" s="210"/>
      <c r="J1493" s="221">
        <f>BK1493</f>
        <v>0</v>
      </c>
      <c r="K1493" s="207"/>
      <c r="L1493" s="212"/>
      <c r="M1493" s="213"/>
      <c r="N1493" s="214"/>
      <c r="O1493" s="214"/>
      <c r="P1493" s="215">
        <f>SUM(P1494:P1577)</f>
        <v>0</v>
      </c>
      <c r="Q1493" s="214"/>
      <c r="R1493" s="215">
        <f>SUM(R1494:R1577)</f>
        <v>0.24860934000000004</v>
      </c>
      <c r="S1493" s="214"/>
      <c r="T1493" s="216">
        <f>SUM(T1494:T1577)</f>
        <v>0.48645558</v>
      </c>
      <c r="AR1493" s="217" t="s">
        <v>85</v>
      </c>
      <c r="AT1493" s="218" t="s">
        <v>75</v>
      </c>
      <c r="AU1493" s="218" t="s">
        <v>38</v>
      </c>
      <c r="AY1493" s="217" t="s">
        <v>154</v>
      </c>
      <c r="BK1493" s="219">
        <f>SUM(BK1494:BK1577)</f>
        <v>0</v>
      </c>
    </row>
    <row r="1494" s="1" customFormat="1" ht="16.5" customHeight="1">
      <c r="B1494" s="47"/>
      <c r="C1494" s="222" t="s">
        <v>1587</v>
      </c>
      <c r="D1494" s="222" t="s">
        <v>156</v>
      </c>
      <c r="E1494" s="223" t="s">
        <v>1588</v>
      </c>
      <c r="F1494" s="224" t="s">
        <v>1589</v>
      </c>
      <c r="G1494" s="225" t="s">
        <v>179</v>
      </c>
      <c r="H1494" s="226">
        <v>44.222000000000001</v>
      </c>
      <c r="I1494" s="227"/>
      <c r="J1494" s="228">
        <f>ROUND(I1494*H1494,2)</f>
        <v>0</v>
      </c>
      <c r="K1494" s="224" t="s">
        <v>21</v>
      </c>
      <c r="L1494" s="73"/>
      <c r="M1494" s="229" t="s">
        <v>21</v>
      </c>
      <c r="N1494" s="230" t="s">
        <v>47</v>
      </c>
      <c r="O1494" s="48"/>
      <c r="P1494" s="231">
        <f>O1494*H1494</f>
        <v>0</v>
      </c>
      <c r="Q1494" s="231">
        <v>0</v>
      </c>
      <c r="R1494" s="231">
        <f>Q1494*H1494</f>
        <v>0</v>
      </c>
      <c r="S1494" s="231">
        <v>0.0017600000000000001</v>
      </c>
      <c r="T1494" s="232">
        <f>S1494*H1494</f>
        <v>0.077830720000000006</v>
      </c>
      <c r="AR1494" s="24" t="s">
        <v>243</v>
      </c>
      <c r="AT1494" s="24" t="s">
        <v>156</v>
      </c>
      <c r="AU1494" s="24" t="s">
        <v>85</v>
      </c>
      <c r="AY1494" s="24" t="s">
        <v>154</v>
      </c>
      <c r="BE1494" s="233">
        <f>IF(N1494="základní",J1494,0)</f>
        <v>0</v>
      </c>
      <c r="BF1494" s="233">
        <f>IF(N1494="snížená",J1494,0)</f>
        <v>0</v>
      </c>
      <c r="BG1494" s="233">
        <f>IF(N1494="zákl. přenesená",J1494,0)</f>
        <v>0</v>
      </c>
      <c r="BH1494" s="233">
        <f>IF(N1494="sníž. přenesená",J1494,0)</f>
        <v>0</v>
      </c>
      <c r="BI1494" s="233">
        <f>IF(N1494="nulová",J1494,0)</f>
        <v>0</v>
      </c>
      <c r="BJ1494" s="24" t="s">
        <v>38</v>
      </c>
      <c r="BK1494" s="233">
        <f>ROUND(I1494*H1494,2)</f>
        <v>0</v>
      </c>
      <c r="BL1494" s="24" t="s">
        <v>243</v>
      </c>
      <c r="BM1494" s="24" t="s">
        <v>1590</v>
      </c>
    </row>
    <row r="1495" s="11" customFormat="1">
      <c r="B1495" s="234"/>
      <c r="C1495" s="235"/>
      <c r="D1495" s="236" t="s">
        <v>162</v>
      </c>
      <c r="E1495" s="237" t="s">
        <v>21</v>
      </c>
      <c r="F1495" s="238" t="s">
        <v>899</v>
      </c>
      <c r="G1495" s="235"/>
      <c r="H1495" s="237" t="s">
        <v>21</v>
      </c>
      <c r="I1495" s="239"/>
      <c r="J1495" s="235"/>
      <c r="K1495" s="235"/>
      <c r="L1495" s="240"/>
      <c r="M1495" s="241"/>
      <c r="N1495" s="242"/>
      <c r="O1495" s="242"/>
      <c r="P1495" s="242"/>
      <c r="Q1495" s="242"/>
      <c r="R1495" s="242"/>
      <c r="S1495" s="242"/>
      <c r="T1495" s="243"/>
      <c r="AT1495" s="244" t="s">
        <v>162</v>
      </c>
      <c r="AU1495" s="244" t="s">
        <v>85</v>
      </c>
      <c r="AV1495" s="11" t="s">
        <v>38</v>
      </c>
      <c r="AW1495" s="11" t="s">
        <v>36</v>
      </c>
      <c r="AX1495" s="11" t="s">
        <v>76</v>
      </c>
      <c r="AY1495" s="244" t="s">
        <v>154</v>
      </c>
    </row>
    <row r="1496" s="12" customFormat="1">
      <c r="B1496" s="245"/>
      <c r="C1496" s="246"/>
      <c r="D1496" s="236" t="s">
        <v>162</v>
      </c>
      <c r="E1496" s="247" t="s">
        <v>21</v>
      </c>
      <c r="F1496" s="248" t="s">
        <v>1591</v>
      </c>
      <c r="G1496" s="246"/>
      <c r="H1496" s="249">
        <v>27.001999999999999</v>
      </c>
      <c r="I1496" s="250"/>
      <c r="J1496" s="246"/>
      <c r="K1496" s="246"/>
      <c r="L1496" s="251"/>
      <c r="M1496" s="252"/>
      <c r="N1496" s="253"/>
      <c r="O1496" s="253"/>
      <c r="P1496" s="253"/>
      <c r="Q1496" s="253"/>
      <c r="R1496" s="253"/>
      <c r="S1496" s="253"/>
      <c r="T1496" s="254"/>
      <c r="AT1496" s="255" t="s">
        <v>162</v>
      </c>
      <c r="AU1496" s="255" t="s">
        <v>85</v>
      </c>
      <c r="AV1496" s="12" t="s">
        <v>85</v>
      </c>
      <c r="AW1496" s="12" t="s">
        <v>36</v>
      </c>
      <c r="AX1496" s="12" t="s">
        <v>76</v>
      </c>
      <c r="AY1496" s="255" t="s">
        <v>154</v>
      </c>
    </row>
    <row r="1497" s="12" customFormat="1">
      <c r="B1497" s="245"/>
      <c r="C1497" s="246"/>
      <c r="D1497" s="236" t="s">
        <v>162</v>
      </c>
      <c r="E1497" s="247" t="s">
        <v>21</v>
      </c>
      <c r="F1497" s="248" t="s">
        <v>1592</v>
      </c>
      <c r="G1497" s="246"/>
      <c r="H1497" s="249">
        <v>17.219999999999999</v>
      </c>
      <c r="I1497" s="250"/>
      <c r="J1497" s="246"/>
      <c r="K1497" s="246"/>
      <c r="L1497" s="251"/>
      <c r="M1497" s="252"/>
      <c r="N1497" s="253"/>
      <c r="O1497" s="253"/>
      <c r="P1497" s="253"/>
      <c r="Q1497" s="253"/>
      <c r="R1497" s="253"/>
      <c r="S1497" s="253"/>
      <c r="T1497" s="254"/>
      <c r="AT1497" s="255" t="s">
        <v>162</v>
      </c>
      <c r="AU1497" s="255" t="s">
        <v>85</v>
      </c>
      <c r="AV1497" s="12" t="s">
        <v>85</v>
      </c>
      <c r="AW1497" s="12" t="s">
        <v>36</v>
      </c>
      <c r="AX1497" s="12" t="s">
        <v>76</v>
      </c>
      <c r="AY1497" s="255" t="s">
        <v>154</v>
      </c>
    </row>
    <row r="1498" s="13" customFormat="1">
      <c r="B1498" s="256"/>
      <c r="C1498" s="257"/>
      <c r="D1498" s="236" t="s">
        <v>162</v>
      </c>
      <c r="E1498" s="258" t="s">
        <v>21</v>
      </c>
      <c r="F1498" s="259" t="s">
        <v>166</v>
      </c>
      <c r="G1498" s="257"/>
      <c r="H1498" s="260">
        <v>44.222000000000001</v>
      </c>
      <c r="I1498" s="261"/>
      <c r="J1498" s="257"/>
      <c r="K1498" s="257"/>
      <c r="L1498" s="262"/>
      <c r="M1498" s="263"/>
      <c r="N1498" s="264"/>
      <c r="O1498" s="264"/>
      <c r="P1498" s="264"/>
      <c r="Q1498" s="264"/>
      <c r="R1498" s="264"/>
      <c r="S1498" s="264"/>
      <c r="T1498" s="265"/>
      <c r="AT1498" s="266" t="s">
        <v>162</v>
      </c>
      <c r="AU1498" s="266" t="s">
        <v>85</v>
      </c>
      <c r="AV1498" s="13" t="s">
        <v>160</v>
      </c>
      <c r="AW1498" s="13" t="s">
        <v>36</v>
      </c>
      <c r="AX1498" s="13" t="s">
        <v>38</v>
      </c>
      <c r="AY1498" s="266" t="s">
        <v>154</v>
      </c>
    </row>
    <row r="1499" s="1" customFormat="1" ht="16.5" customHeight="1">
      <c r="B1499" s="47"/>
      <c r="C1499" s="222" t="s">
        <v>1593</v>
      </c>
      <c r="D1499" s="222" t="s">
        <v>156</v>
      </c>
      <c r="E1499" s="223" t="s">
        <v>1594</v>
      </c>
      <c r="F1499" s="224" t="s">
        <v>1595</v>
      </c>
      <c r="G1499" s="225" t="s">
        <v>179</v>
      </c>
      <c r="H1499" s="226">
        <v>13.462999999999999</v>
      </c>
      <c r="I1499" s="227"/>
      <c r="J1499" s="228">
        <f>ROUND(I1499*H1499,2)</f>
        <v>0</v>
      </c>
      <c r="K1499" s="224" t="s">
        <v>21</v>
      </c>
      <c r="L1499" s="73"/>
      <c r="M1499" s="229" t="s">
        <v>21</v>
      </c>
      <c r="N1499" s="230" t="s">
        <v>47</v>
      </c>
      <c r="O1499" s="48"/>
      <c r="P1499" s="231">
        <f>O1499*H1499</f>
        <v>0</v>
      </c>
      <c r="Q1499" s="231">
        <v>0</v>
      </c>
      <c r="R1499" s="231">
        <f>Q1499*H1499</f>
        <v>0</v>
      </c>
      <c r="S1499" s="231">
        <v>0.0033800000000000002</v>
      </c>
      <c r="T1499" s="232">
        <f>S1499*H1499</f>
        <v>0.045504940000000001</v>
      </c>
      <c r="AR1499" s="24" t="s">
        <v>243</v>
      </c>
      <c r="AT1499" s="24" t="s">
        <v>156</v>
      </c>
      <c r="AU1499" s="24" t="s">
        <v>85</v>
      </c>
      <c r="AY1499" s="24" t="s">
        <v>154</v>
      </c>
      <c r="BE1499" s="233">
        <f>IF(N1499="základní",J1499,0)</f>
        <v>0</v>
      </c>
      <c r="BF1499" s="233">
        <f>IF(N1499="snížená",J1499,0)</f>
        <v>0</v>
      </c>
      <c r="BG1499" s="233">
        <f>IF(N1499="zákl. přenesená",J1499,0)</f>
        <v>0</v>
      </c>
      <c r="BH1499" s="233">
        <f>IF(N1499="sníž. přenesená",J1499,0)</f>
        <v>0</v>
      </c>
      <c r="BI1499" s="233">
        <f>IF(N1499="nulová",J1499,0)</f>
        <v>0</v>
      </c>
      <c r="BJ1499" s="24" t="s">
        <v>38</v>
      </c>
      <c r="BK1499" s="233">
        <f>ROUND(I1499*H1499,2)</f>
        <v>0</v>
      </c>
      <c r="BL1499" s="24" t="s">
        <v>243</v>
      </c>
      <c r="BM1499" s="24" t="s">
        <v>1596</v>
      </c>
    </row>
    <row r="1500" s="11" customFormat="1">
      <c r="B1500" s="234"/>
      <c r="C1500" s="235"/>
      <c r="D1500" s="236" t="s">
        <v>162</v>
      </c>
      <c r="E1500" s="237" t="s">
        <v>21</v>
      </c>
      <c r="F1500" s="238" t="s">
        <v>899</v>
      </c>
      <c r="G1500" s="235"/>
      <c r="H1500" s="237" t="s">
        <v>21</v>
      </c>
      <c r="I1500" s="239"/>
      <c r="J1500" s="235"/>
      <c r="K1500" s="235"/>
      <c r="L1500" s="240"/>
      <c r="M1500" s="241"/>
      <c r="N1500" s="242"/>
      <c r="O1500" s="242"/>
      <c r="P1500" s="242"/>
      <c r="Q1500" s="242"/>
      <c r="R1500" s="242"/>
      <c r="S1500" s="242"/>
      <c r="T1500" s="243"/>
      <c r="AT1500" s="244" t="s">
        <v>162</v>
      </c>
      <c r="AU1500" s="244" t="s">
        <v>85</v>
      </c>
      <c r="AV1500" s="11" t="s">
        <v>38</v>
      </c>
      <c r="AW1500" s="11" t="s">
        <v>36</v>
      </c>
      <c r="AX1500" s="11" t="s">
        <v>76</v>
      </c>
      <c r="AY1500" s="244" t="s">
        <v>154</v>
      </c>
    </row>
    <row r="1501" s="12" customFormat="1">
      <c r="B1501" s="245"/>
      <c r="C1501" s="246"/>
      <c r="D1501" s="236" t="s">
        <v>162</v>
      </c>
      <c r="E1501" s="247" t="s">
        <v>21</v>
      </c>
      <c r="F1501" s="248" t="s">
        <v>1597</v>
      </c>
      <c r="G1501" s="246"/>
      <c r="H1501" s="249">
        <v>13.462999999999999</v>
      </c>
      <c r="I1501" s="250"/>
      <c r="J1501" s="246"/>
      <c r="K1501" s="246"/>
      <c r="L1501" s="251"/>
      <c r="M1501" s="252"/>
      <c r="N1501" s="253"/>
      <c r="O1501" s="253"/>
      <c r="P1501" s="253"/>
      <c r="Q1501" s="253"/>
      <c r="R1501" s="253"/>
      <c r="S1501" s="253"/>
      <c r="T1501" s="254"/>
      <c r="AT1501" s="255" t="s">
        <v>162</v>
      </c>
      <c r="AU1501" s="255" t="s">
        <v>85</v>
      </c>
      <c r="AV1501" s="12" t="s">
        <v>85</v>
      </c>
      <c r="AW1501" s="12" t="s">
        <v>36</v>
      </c>
      <c r="AX1501" s="12" t="s">
        <v>76</v>
      </c>
      <c r="AY1501" s="255" t="s">
        <v>154</v>
      </c>
    </row>
    <row r="1502" s="13" customFormat="1">
      <c r="B1502" s="256"/>
      <c r="C1502" s="257"/>
      <c r="D1502" s="236" t="s">
        <v>162</v>
      </c>
      <c r="E1502" s="258" t="s">
        <v>21</v>
      </c>
      <c r="F1502" s="259" t="s">
        <v>166</v>
      </c>
      <c r="G1502" s="257"/>
      <c r="H1502" s="260">
        <v>13.462999999999999</v>
      </c>
      <c r="I1502" s="261"/>
      <c r="J1502" s="257"/>
      <c r="K1502" s="257"/>
      <c r="L1502" s="262"/>
      <c r="M1502" s="263"/>
      <c r="N1502" s="264"/>
      <c r="O1502" s="264"/>
      <c r="P1502" s="264"/>
      <c r="Q1502" s="264"/>
      <c r="R1502" s="264"/>
      <c r="S1502" s="264"/>
      <c r="T1502" s="265"/>
      <c r="AT1502" s="266" t="s">
        <v>162</v>
      </c>
      <c r="AU1502" s="266" t="s">
        <v>85</v>
      </c>
      <c r="AV1502" s="13" t="s">
        <v>160</v>
      </c>
      <c r="AW1502" s="13" t="s">
        <v>36</v>
      </c>
      <c r="AX1502" s="13" t="s">
        <v>38</v>
      </c>
      <c r="AY1502" s="266" t="s">
        <v>154</v>
      </c>
    </row>
    <row r="1503" s="1" customFormat="1" ht="16.5" customHeight="1">
      <c r="B1503" s="47"/>
      <c r="C1503" s="222" t="s">
        <v>1598</v>
      </c>
      <c r="D1503" s="222" t="s">
        <v>156</v>
      </c>
      <c r="E1503" s="223" t="s">
        <v>1599</v>
      </c>
      <c r="F1503" s="224" t="s">
        <v>1600</v>
      </c>
      <c r="G1503" s="225" t="s">
        <v>179</v>
      </c>
      <c r="H1503" s="226">
        <v>17.219999999999999</v>
      </c>
      <c r="I1503" s="227"/>
      <c r="J1503" s="228">
        <f>ROUND(I1503*H1503,2)</f>
        <v>0</v>
      </c>
      <c r="K1503" s="224" t="s">
        <v>21</v>
      </c>
      <c r="L1503" s="73"/>
      <c r="M1503" s="229" t="s">
        <v>21</v>
      </c>
      <c r="N1503" s="230" t="s">
        <v>47</v>
      </c>
      <c r="O1503" s="48"/>
      <c r="P1503" s="231">
        <f>O1503*H1503</f>
        <v>0</v>
      </c>
      <c r="Q1503" s="231">
        <v>0</v>
      </c>
      <c r="R1503" s="231">
        <f>Q1503*H1503</f>
        <v>0</v>
      </c>
      <c r="S1503" s="231">
        <v>0.0016999999999999999</v>
      </c>
      <c r="T1503" s="232">
        <f>S1503*H1503</f>
        <v>0.029273999999999998</v>
      </c>
      <c r="AR1503" s="24" t="s">
        <v>243</v>
      </c>
      <c r="AT1503" s="24" t="s">
        <v>156</v>
      </c>
      <c r="AU1503" s="24" t="s">
        <v>85</v>
      </c>
      <c r="AY1503" s="24" t="s">
        <v>154</v>
      </c>
      <c r="BE1503" s="233">
        <f>IF(N1503="základní",J1503,0)</f>
        <v>0</v>
      </c>
      <c r="BF1503" s="233">
        <f>IF(N1503="snížená",J1503,0)</f>
        <v>0</v>
      </c>
      <c r="BG1503" s="233">
        <f>IF(N1503="zákl. přenesená",J1503,0)</f>
        <v>0</v>
      </c>
      <c r="BH1503" s="233">
        <f>IF(N1503="sníž. přenesená",J1503,0)</f>
        <v>0</v>
      </c>
      <c r="BI1503" s="233">
        <f>IF(N1503="nulová",J1503,0)</f>
        <v>0</v>
      </c>
      <c r="BJ1503" s="24" t="s">
        <v>38</v>
      </c>
      <c r="BK1503" s="233">
        <f>ROUND(I1503*H1503,2)</f>
        <v>0</v>
      </c>
      <c r="BL1503" s="24" t="s">
        <v>243</v>
      </c>
      <c r="BM1503" s="24" t="s">
        <v>1601</v>
      </c>
    </row>
    <row r="1504" s="11" customFormat="1">
      <c r="B1504" s="234"/>
      <c r="C1504" s="235"/>
      <c r="D1504" s="236" t="s">
        <v>162</v>
      </c>
      <c r="E1504" s="237" t="s">
        <v>21</v>
      </c>
      <c r="F1504" s="238" t="s">
        <v>899</v>
      </c>
      <c r="G1504" s="235"/>
      <c r="H1504" s="237" t="s">
        <v>21</v>
      </c>
      <c r="I1504" s="239"/>
      <c r="J1504" s="235"/>
      <c r="K1504" s="235"/>
      <c r="L1504" s="240"/>
      <c r="M1504" s="241"/>
      <c r="N1504" s="242"/>
      <c r="O1504" s="242"/>
      <c r="P1504" s="242"/>
      <c r="Q1504" s="242"/>
      <c r="R1504" s="242"/>
      <c r="S1504" s="242"/>
      <c r="T1504" s="243"/>
      <c r="AT1504" s="244" t="s">
        <v>162</v>
      </c>
      <c r="AU1504" s="244" t="s">
        <v>85</v>
      </c>
      <c r="AV1504" s="11" t="s">
        <v>38</v>
      </c>
      <c r="AW1504" s="11" t="s">
        <v>36</v>
      </c>
      <c r="AX1504" s="11" t="s">
        <v>76</v>
      </c>
      <c r="AY1504" s="244" t="s">
        <v>154</v>
      </c>
    </row>
    <row r="1505" s="12" customFormat="1">
      <c r="B1505" s="245"/>
      <c r="C1505" s="246"/>
      <c r="D1505" s="236" t="s">
        <v>162</v>
      </c>
      <c r="E1505" s="247" t="s">
        <v>21</v>
      </c>
      <c r="F1505" s="248" t="s">
        <v>1602</v>
      </c>
      <c r="G1505" s="246"/>
      <c r="H1505" s="249">
        <v>17.219999999999999</v>
      </c>
      <c r="I1505" s="250"/>
      <c r="J1505" s="246"/>
      <c r="K1505" s="246"/>
      <c r="L1505" s="251"/>
      <c r="M1505" s="252"/>
      <c r="N1505" s="253"/>
      <c r="O1505" s="253"/>
      <c r="P1505" s="253"/>
      <c r="Q1505" s="253"/>
      <c r="R1505" s="253"/>
      <c r="S1505" s="253"/>
      <c r="T1505" s="254"/>
      <c r="AT1505" s="255" t="s">
        <v>162</v>
      </c>
      <c r="AU1505" s="255" t="s">
        <v>85</v>
      </c>
      <c r="AV1505" s="12" t="s">
        <v>85</v>
      </c>
      <c r="AW1505" s="12" t="s">
        <v>36</v>
      </c>
      <c r="AX1505" s="12" t="s">
        <v>76</v>
      </c>
      <c r="AY1505" s="255" t="s">
        <v>154</v>
      </c>
    </row>
    <row r="1506" s="13" customFormat="1">
      <c r="B1506" s="256"/>
      <c r="C1506" s="257"/>
      <c r="D1506" s="236" t="s">
        <v>162</v>
      </c>
      <c r="E1506" s="258" t="s">
        <v>21</v>
      </c>
      <c r="F1506" s="259" t="s">
        <v>166</v>
      </c>
      <c r="G1506" s="257"/>
      <c r="H1506" s="260">
        <v>17.219999999999999</v>
      </c>
      <c r="I1506" s="261"/>
      <c r="J1506" s="257"/>
      <c r="K1506" s="257"/>
      <c r="L1506" s="262"/>
      <c r="M1506" s="263"/>
      <c r="N1506" s="264"/>
      <c r="O1506" s="264"/>
      <c r="P1506" s="264"/>
      <c r="Q1506" s="264"/>
      <c r="R1506" s="264"/>
      <c r="S1506" s="264"/>
      <c r="T1506" s="265"/>
      <c r="AT1506" s="266" t="s">
        <v>162</v>
      </c>
      <c r="AU1506" s="266" t="s">
        <v>85</v>
      </c>
      <c r="AV1506" s="13" t="s">
        <v>160</v>
      </c>
      <c r="AW1506" s="13" t="s">
        <v>36</v>
      </c>
      <c r="AX1506" s="13" t="s">
        <v>38</v>
      </c>
      <c r="AY1506" s="266" t="s">
        <v>154</v>
      </c>
    </row>
    <row r="1507" s="1" customFormat="1" ht="16.5" customHeight="1">
      <c r="B1507" s="47"/>
      <c r="C1507" s="222" t="s">
        <v>1603</v>
      </c>
      <c r="D1507" s="222" t="s">
        <v>156</v>
      </c>
      <c r="E1507" s="223" t="s">
        <v>1604</v>
      </c>
      <c r="F1507" s="224" t="s">
        <v>1605</v>
      </c>
      <c r="G1507" s="225" t="s">
        <v>179</v>
      </c>
      <c r="H1507" s="226">
        <v>27.001999999999999</v>
      </c>
      <c r="I1507" s="227"/>
      <c r="J1507" s="228">
        <f>ROUND(I1507*H1507,2)</f>
        <v>0</v>
      </c>
      <c r="K1507" s="224" t="s">
        <v>21</v>
      </c>
      <c r="L1507" s="73"/>
      <c r="M1507" s="229" t="s">
        <v>21</v>
      </c>
      <c r="N1507" s="230" t="s">
        <v>47</v>
      </c>
      <c r="O1507" s="48"/>
      <c r="P1507" s="231">
        <f>O1507*H1507</f>
        <v>0</v>
      </c>
      <c r="Q1507" s="231">
        <v>0</v>
      </c>
      <c r="R1507" s="231">
        <f>Q1507*H1507</f>
        <v>0</v>
      </c>
      <c r="S1507" s="231">
        <v>0.0017700000000000001</v>
      </c>
      <c r="T1507" s="232">
        <f>S1507*H1507</f>
        <v>0.047793540000000002</v>
      </c>
      <c r="AR1507" s="24" t="s">
        <v>243</v>
      </c>
      <c r="AT1507" s="24" t="s">
        <v>156</v>
      </c>
      <c r="AU1507" s="24" t="s">
        <v>85</v>
      </c>
      <c r="AY1507" s="24" t="s">
        <v>154</v>
      </c>
      <c r="BE1507" s="233">
        <f>IF(N1507="základní",J1507,0)</f>
        <v>0</v>
      </c>
      <c r="BF1507" s="233">
        <f>IF(N1507="snížená",J1507,0)</f>
        <v>0</v>
      </c>
      <c r="BG1507" s="233">
        <f>IF(N1507="zákl. přenesená",J1507,0)</f>
        <v>0</v>
      </c>
      <c r="BH1507" s="233">
        <f>IF(N1507="sníž. přenesená",J1507,0)</f>
        <v>0</v>
      </c>
      <c r="BI1507" s="233">
        <f>IF(N1507="nulová",J1507,0)</f>
        <v>0</v>
      </c>
      <c r="BJ1507" s="24" t="s">
        <v>38</v>
      </c>
      <c r="BK1507" s="233">
        <f>ROUND(I1507*H1507,2)</f>
        <v>0</v>
      </c>
      <c r="BL1507" s="24" t="s">
        <v>243</v>
      </c>
      <c r="BM1507" s="24" t="s">
        <v>1606</v>
      </c>
    </row>
    <row r="1508" s="11" customFormat="1">
      <c r="B1508" s="234"/>
      <c r="C1508" s="235"/>
      <c r="D1508" s="236" t="s">
        <v>162</v>
      </c>
      <c r="E1508" s="237" t="s">
        <v>21</v>
      </c>
      <c r="F1508" s="238" t="s">
        <v>1183</v>
      </c>
      <c r="G1508" s="235"/>
      <c r="H1508" s="237" t="s">
        <v>21</v>
      </c>
      <c r="I1508" s="239"/>
      <c r="J1508" s="235"/>
      <c r="K1508" s="235"/>
      <c r="L1508" s="240"/>
      <c r="M1508" s="241"/>
      <c r="N1508" s="242"/>
      <c r="O1508" s="242"/>
      <c r="P1508" s="242"/>
      <c r="Q1508" s="242"/>
      <c r="R1508" s="242"/>
      <c r="S1508" s="242"/>
      <c r="T1508" s="243"/>
      <c r="AT1508" s="244" t="s">
        <v>162</v>
      </c>
      <c r="AU1508" s="244" t="s">
        <v>85</v>
      </c>
      <c r="AV1508" s="11" t="s">
        <v>38</v>
      </c>
      <c r="AW1508" s="11" t="s">
        <v>36</v>
      </c>
      <c r="AX1508" s="11" t="s">
        <v>76</v>
      </c>
      <c r="AY1508" s="244" t="s">
        <v>154</v>
      </c>
    </row>
    <row r="1509" s="12" customFormat="1">
      <c r="B1509" s="245"/>
      <c r="C1509" s="246"/>
      <c r="D1509" s="236" t="s">
        <v>162</v>
      </c>
      <c r="E1509" s="247" t="s">
        <v>21</v>
      </c>
      <c r="F1509" s="248" t="s">
        <v>1607</v>
      </c>
      <c r="G1509" s="246"/>
      <c r="H1509" s="249">
        <v>27.001999999999999</v>
      </c>
      <c r="I1509" s="250"/>
      <c r="J1509" s="246"/>
      <c r="K1509" s="246"/>
      <c r="L1509" s="251"/>
      <c r="M1509" s="252"/>
      <c r="N1509" s="253"/>
      <c r="O1509" s="253"/>
      <c r="P1509" s="253"/>
      <c r="Q1509" s="253"/>
      <c r="R1509" s="253"/>
      <c r="S1509" s="253"/>
      <c r="T1509" s="254"/>
      <c r="AT1509" s="255" t="s">
        <v>162</v>
      </c>
      <c r="AU1509" s="255" t="s">
        <v>85</v>
      </c>
      <c r="AV1509" s="12" t="s">
        <v>85</v>
      </c>
      <c r="AW1509" s="12" t="s">
        <v>36</v>
      </c>
      <c r="AX1509" s="12" t="s">
        <v>76</v>
      </c>
      <c r="AY1509" s="255" t="s">
        <v>154</v>
      </c>
    </row>
    <row r="1510" s="13" customFormat="1">
      <c r="B1510" s="256"/>
      <c r="C1510" s="257"/>
      <c r="D1510" s="236" t="s">
        <v>162</v>
      </c>
      <c r="E1510" s="258" t="s">
        <v>21</v>
      </c>
      <c r="F1510" s="259" t="s">
        <v>166</v>
      </c>
      <c r="G1510" s="257"/>
      <c r="H1510" s="260">
        <v>27.001999999999999</v>
      </c>
      <c r="I1510" s="261"/>
      <c r="J1510" s="257"/>
      <c r="K1510" s="257"/>
      <c r="L1510" s="262"/>
      <c r="M1510" s="263"/>
      <c r="N1510" s="264"/>
      <c r="O1510" s="264"/>
      <c r="P1510" s="264"/>
      <c r="Q1510" s="264"/>
      <c r="R1510" s="264"/>
      <c r="S1510" s="264"/>
      <c r="T1510" s="265"/>
      <c r="AT1510" s="266" t="s">
        <v>162</v>
      </c>
      <c r="AU1510" s="266" t="s">
        <v>85</v>
      </c>
      <c r="AV1510" s="13" t="s">
        <v>160</v>
      </c>
      <c r="AW1510" s="13" t="s">
        <v>36</v>
      </c>
      <c r="AX1510" s="13" t="s">
        <v>38</v>
      </c>
      <c r="AY1510" s="266" t="s">
        <v>154</v>
      </c>
    </row>
    <row r="1511" s="1" customFormat="1" ht="16.5" customHeight="1">
      <c r="B1511" s="47"/>
      <c r="C1511" s="222" t="s">
        <v>1608</v>
      </c>
      <c r="D1511" s="222" t="s">
        <v>156</v>
      </c>
      <c r="E1511" s="223" t="s">
        <v>1609</v>
      </c>
      <c r="F1511" s="224" t="s">
        <v>1610</v>
      </c>
      <c r="G1511" s="225" t="s">
        <v>269</v>
      </c>
      <c r="H1511" s="226">
        <v>1</v>
      </c>
      <c r="I1511" s="227"/>
      <c r="J1511" s="228">
        <f>ROUND(I1511*H1511,2)</f>
        <v>0</v>
      </c>
      <c r="K1511" s="224" t="s">
        <v>21</v>
      </c>
      <c r="L1511" s="73"/>
      <c r="M1511" s="229" t="s">
        <v>21</v>
      </c>
      <c r="N1511" s="230" t="s">
        <v>47</v>
      </c>
      <c r="O1511" s="48"/>
      <c r="P1511" s="231">
        <f>O1511*H1511</f>
        <v>0</v>
      </c>
      <c r="Q1511" s="231">
        <v>0</v>
      </c>
      <c r="R1511" s="231">
        <f>Q1511*H1511</f>
        <v>0</v>
      </c>
      <c r="S1511" s="231">
        <v>0.0090600000000000003</v>
      </c>
      <c r="T1511" s="232">
        <f>S1511*H1511</f>
        <v>0.0090600000000000003</v>
      </c>
      <c r="AR1511" s="24" t="s">
        <v>243</v>
      </c>
      <c r="AT1511" s="24" t="s">
        <v>156</v>
      </c>
      <c r="AU1511" s="24" t="s">
        <v>85</v>
      </c>
      <c r="AY1511" s="24" t="s">
        <v>154</v>
      </c>
      <c r="BE1511" s="233">
        <f>IF(N1511="základní",J1511,0)</f>
        <v>0</v>
      </c>
      <c r="BF1511" s="233">
        <f>IF(N1511="snížená",J1511,0)</f>
        <v>0</v>
      </c>
      <c r="BG1511" s="233">
        <f>IF(N1511="zákl. přenesená",J1511,0)</f>
        <v>0</v>
      </c>
      <c r="BH1511" s="233">
        <f>IF(N1511="sníž. přenesená",J1511,0)</f>
        <v>0</v>
      </c>
      <c r="BI1511" s="233">
        <f>IF(N1511="nulová",J1511,0)</f>
        <v>0</v>
      </c>
      <c r="BJ1511" s="24" t="s">
        <v>38</v>
      </c>
      <c r="BK1511" s="233">
        <f>ROUND(I1511*H1511,2)</f>
        <v>0</v>
      </c>
      <c r="BL1511" s="24" t="s">
        <v>243</v>
      </c>
      <c r="BM1511" s="24" t="s">
        <v>1611</v>
      </c>
    </row>
    <row r="1512" s="11" customFormat="1">
      <c r="B1512" s="234"/>
      <c r="C1512" s="235"/>
      <c r="D1512" s="236" t="s">
        <v>162</v>
      </c>
      <c r="E1512" s="237" t="s">
        <v>21</v>
      </c>
      <c r="F1512" s="238" t="s">
        <v>899</v>
      </c>
      <c r="G1512" s="235"/>
      <c r="H1512" s="237" t="s">
        <v>21</v>
      </c>
      <c r="I1512" s="239"/>
      <c r="J1512" s="235"/>
      <c r="K1512" s="235"/>
      <c r="L1512" s="240"/>
      <c r="M1512" s="241"/>
      <c r="N1512" s="242"/>
      <c r="O1512" s="242"/>
      <c r="P1512" s="242"/>
      <c r="Q1512" s="242"/>
      <c r="R1512" s="242"/>
      <c r="S1512" s="242"/>
      <c r="T1512" s="243"/>
      <c r="AT1512" s="244" t="s">
        <v>162</v>
      </c>
      <c r="AU1512" s="244" t="s">
        <v>85</v>
      </c>
      <c r="AV1512" s="11" t="s">
        <v>38</v>
      </c>
      <c r="AW1512" s="11" t="s">
        <v>36</v>
      </c>
      <c r="AX1512" s="11" t="s">
        <v>76</v>
      </c>
      <c r="AY1512" s="244" t="s">
        <v>154</v>
      </c>
    </row>
    <row r="1513" s="12" customFormat="1">
      <c r="B1513" s="245"/>
      <c r="C1513" s="246"/>
      <c r="D1513" s="236" t="s">
        <v>162</v>
      </c>
      <c r="E1513" s="247" t="s">
        <v>21</v>
      </c>
      <c r="F1513" s="248" t="s">
        <v>659</v>
      </c>
      <c r="G1513" s="246"/>
      <c r="H1513" s="249">
        <v>1</v>
      </c>
      <c r="I1513" s="250"/>
      <c r="J1513" s="246"/>
      <c r="K1513" s="246"/>
      <c r="L1513" s="251"/>
      <c r="M1513" s="252"/>
      <c r="N1513" s="253"/>
      <c r="O1513" s="253"/>
      <c r="P1513" s="253"/>
      <c r="Q1513" s="253"/>
      <c r="R1513" s="253"/>
      <c r="S1513" s="253"/>
      <c r="T1513" s="254"/>
      <c r="AT1513" s="255" t="s">
        <v>162</v>
      </c>
      <c r="AU1513" s="255" t="s">
        <v>85</v>
      </c>
      <c r="AV1513" s="12" t="s">
        <v>85</v>
      </c>
      <c r="AW1513" s="12" t="s">
        <v>36</v>
      </c>
      <c r="AX1513" s="12" t="s">
        <v>76</v>
      </c>
      <c r="AY1513" s="255" t="s">
        <v>154</v>
      </c>
    </row>
    <row r="1514" s="13" customFormat="1">
      <c r="B1514" s="256"/>
      <c r="C1514" s="257"/>
      <c r="D1514" s="236" t="s">
        <v>162</v>
      </c>
      <c r="E1514" s="258" t="s">
        <v>21</v>
      </c>
      <c r="F1514" s="259" t="s">
        <v>166</v>
      </c>
      <c r="G1514" s="257"/>
      <c r="H1514" s="260">
        <v>1</v>
      </c>
      <c r="I1514" s="261"/>
      <c r="J1514" s="257"/>
      <c r="K1514" s="257"/>
      <c r="L1514" s="262"/>
      <c r="M1514" s="263"/>
      <c r="N1514" s="264"/>
      <c r="O1514" s="264"/>
      <c r="P1514" s="264"/>
      <c r="Q1514" s="264"/>
      <c r="R1514" s="264"/>
      <c r="S1514" s="264"/>
      <c r="T1514" s="265"/>
      <c r="AT1514" s="266" t="s">
        <v>162</v>
      </c>
      <c r="AU1514" s="266" t="s">
        <v>85</v>
      </c>
      <c r="AV1514" s="13" t="s">
        <v>160</v>
      </c>
      <c r="AW1514" s="13" t="s">
        <v>36</v>
      </c>
      <c r="AX1514" s="13" t="s">
        <v>38</v>
      </c>
      <c r="AY1514" s="266" t="s">
        <v>154</v>
      </c>
    </row>
    <row r="1515" s="1" customFormat="1" ht="16.5" customHeight="1">
      <c r="B1515" s="47"/>
      <c r="C1515" s="222" t="s">
        <v>1612</v>
      </c>
      <c r="D1515" s="222" t="s">
        <v>156</v>
      </c>
      <c r="E1515" s="223" t="s">
        <v>1613</v>
      </c>
      <c r="F1515" s="224" t="s">
        <v>1614</v>
      </c>
      <c r="G1515" s="225" t="s">
        <v>179</v>
      </c>
      <c r="H1515" s="226">
        <v>18.376000000000001</v>
      </c>
      <c r="I1515" s="227"/>
      <c r="J1515" s="228">
        <f>ROUND(I1515*H1515,2)</f>
        <v>0</v>
      </c>
      <c r="K1515" s="224" t="s">
        <v>21</v>
      </c>
      <c r="L1515" s="73"/>
      <c r="M1515" s="229" t="s">
        <v>21</v>
      </c>
      <c r="N1515" s="230" t="s">
        <v>47</v>
      </c>
      <c r="O1515" s="48"/>
      <c r="P1515" s="231">
        <f>O1515*H1515</f>
        <v>0</v>
      </c>
      <c r="Q1515" s="231">
        <v>0</v>
      </c>
      <c r="R1515" s="231">
        <f>Q1515*H1515</f>
        <v>0</v>
      </c>
      <c r="S1515" s="231">
        <v>0.00167</v>
      </c>
      <c r="T1515" s="232">
        <f>S1515*H1515</f>
        <v>0.030687920000000004</v>
      </c>
      <c r="AR1515" s="24" t="s">
        <v>243</v>
      </c>
      <c r="AT1515" s="24" t="s">
        <v>156</v>
      </c>
      <c r="AU1515" s="24" t="s">
        <v>85</v>
      </c>
      <c r="AY1515" s="24" t="s">
        <v>154</v>
      </c>
      <c r="BE1515" s="233">
        <f>IF(N1515="základní",J1515,0)</f>
        <v>0</v>
      </c>
      <c r="BF1515" s="233">
        <f>IF(N1515="snížená",J1515,0)</f>
        <v>0</v>
      </c>
      <c r="BG1515" s="233">
        <f>IF(N1515="zákl. přenesená",J1515,0)</f>
        <v>0</v>
      </c>
      <c r="BH1515" s="233">
        <f>IF(N1515="sníž. přenesená",J1515,0)</f>
        <v>0</v>
      </c>
      <c r="BI1515" s="233">
        <f>IF(N1515="nulová",J1515,0)</f>
        <v>0</v>
      </c>
      <c r="BJ1515" s="24" t="s">
        <v>38</v>
      </c>
      <c r="BK1515" s="233">
        <f>ROUND(I1515*H1515,2)</f>
        <v>0</v>
      </c>
      <c r="BL1515" s="24" t="s">
        <v>243</v>
      </c>
      <c r="BM1515" s="24" t="s">
        <v>1615</v>
      </c>
    </row>
    <row r="1516" s="11" customFormat="1">
      <c r="B1516" s="234"/>
      <c r="C1516" s="235"/>
      <c r="D1516" s="236" t="s">
        <v>162</v>
      </c>
      <c r="E1516" s="237" t="s">
        <v>21</v>
      </c>
      <c r="F1516" s="238" t="s">
        <v>899</v>
      </c>
      <c r="G1516" s="235"/>
      <c r="H1516" s="237" t="s">
        <v>21</v>
      </c>
      <c r="I1516" s="239"/>
      <c r="J1516" s="235"/>
      <c r="K1516" s="235"/>
      <c r="L1516" s="240"/>
      <c r="M1516" s="241"/>
      <c r="N1516" s="242"/>
      <c r="O1516" s="242"/>
      <c r="P1516" s="242"/>
      <c r="Q1516" s="242"/>
      <c r="R1516" s="242"/>
      <c r="S1516" s="242"/>
      <c r="T1516" s="243"/>
      <c r="AT1516" s="244" t="s">
        <v>162</v>
      </c>
      <c r="AU1516" s="244" t="s">
        <v>85</v>
      </c>
      <c r="AV1516" s="11" t="s">
        <v>38</v>
      </c>
      <c r="AW1516" s="11" t="s">
        <v>36</v>
      </c>
      <c r="AX1516" s="11" t="s">
        <v>76</v>
      </c>
      <c r="AY1516" s="244" t="s">
        <v>154</v>
      </c>
    </row>
    <row r="1517" s="12" customFormat="1">
      <c r="B1517" s="245"/>
      <c r="C1517" s="246"/>
      <c r="D1517" s="236" t="s">
        <v>162</v>
      </c>
      <c r="E1517" s="247" t="s">
        <v>21</v>
      </c>
      <c r="F1517" s="248" t="s">
        <v>1616</v>
      </c>
      <c r="G1517" s="246"/>
      <c r="H1517" s="249">
        <v>6.891</v>
      </c>
      <c r="I1517" s="250"/>
      <c r="J1517" s="246"/>
      <c r="K1517" s="246"/>
      <c r="L1517" s="251"/>
      <c r="M1517" s="252"/>
      <c r="N1517" s="253"/>
      <c r="O1517" s="253"/>
      <c r="P1517" s="253"/>
      <c r="Q1517" s="253"/>
      <c r="R1517" s="253"/>
      <c r="S1517" s="253"/>
      <c r="T1517" s="254"/>
      <c r="AT1517" s="255" t="s">
        <v>162</v>
      </c>
      <c r="AU1517" s="255" t="s">
        <v>85</v>
      </c>
      <c r="AV1517" s="12" t="s">
        <v>85</v>
      </c>
      <c r="AW1517" s="12" t="s">
        <v>36</v>
      </c>
      <c r="AX1517" s="12" t="s">
        <v>76</v>
      </c>
      <c r="AY1517" s="255" t="s">
        <v>154</v>
      </c>
    </row>
    <row r="1518" s="12" customFormat="1">
      <c r="B1518" s="245"/>
      <c r="C1518" s="246"/>
      <c r="D1518" s="236" t="s">
        <v>162</v>
      </c>
      <c r="E1518" s="247" t="s">
        <v>21</v>
      </c>
      <c r="F1518" s="248" t="s">
        <v>1617</v>
      </c>
      <c r="G1518" s="246"/>
      <c r="H1518" s="249">
        <v>6.3360000000000003</v>
      </c>
      <c r="I1518" s="250"/>
      <c r="J1518" s="246"/>
      <c r="K1518" s="246"/>
      <c r="L1518" s="251"/>
      <c r="M1518" s="252"/>
      <c r="N1518" s="253"/>
      <c r="O1518" s="253"/>
      <c r="P1518" s="253"/>
      <c r="Q1518" s="253"/>
      <c r="R1518" s="253"/>
      <c r="S1518" s="253"/>
      <c r="T1518" s="254"/>
      <c r="AT1518" s="255" t="s">
        <v>162</v>
      </c>
      <c r="AU1518" s="255" t="s">
        <v>85</v>
      </c>
      <c r="AV1518" s="12" t="s">
        <v>85</v>
      </c>
      <c r="AW1518" s="12" t="s">
        <v>36</v>
      </c>
      <c r="AX1518" s="12" t="s">
        <v>76</v>
      </c>
      <c r="AY1518" s="255" t="s">
        <v>154</v>
      </c>
    </row>
    <row r="1519" s="12" customFormat="1">
      <c r="B1519" s="245"/>
      <c r="C1519" s="246"/>
      <c r="D1519" s="236" t="s">
        <v>162</v>
      </c>
      <c r="E1519" s="247" t="s">
        <v>21</v>
      </c>
      <c r="F1519" s="248" t="s">
        <v>1618</v>
      </c>
      <c r="G1519" s="246"/>
      <c r="H1519" s="249">
        <v>1.7430000000000001</v>
      </c>
      <c r="I1519" s="250"/>
      <c r="J1519" s="246"/>
      <c r="K1519" s="246"/>
      <c r="L1519" s="251"/>
      <c r="M1519" s="252"/>
      <c r="N1519" s="253"/>
      <c r="O1519" s="253"/>
      <c r="P1519" s="253"/>
      <c r="Q1519" s="253"/>
      <c r="R1519" s="253"/>
      <c r="S1519" s="253"/>
      <c r="T1519" s="254"/>
      <c r="AT1519" s="255" t="s">
        <v>162</v>
      </c>
      <c r="AU1519" s="255" t="s">
        <v>85</v>
      </c>
      <c r="AV1519" s="12" t="s">
        <v>85</v>
      </c>
      <c r="AW1519" s="12" t="s">
        <v>36</v>
      </c>
      <c r="AX1519" s="12" t="s">
        <v>76</v>
      </c>
      <c r="AY1519" s="255" t="s">
        <v>154</v>
      </c>
    </row>
    <row r="1520" s="12" customFormat="1">
      <c r="B1520" s="245"/>
      <c r="C1520" s="246"/>
      <c r="D1520" s="236" t="s">
        <v>162</v>
      </c>
      <c r="E1520" s="247" t="s">
        <v>21</v>
      </c>
      <c r="F1520" s="248" t="s">
        <v>1619</v>
      </c>
      <c r="G1520" s="246"/>
      <c r="H1520" s="249">
        <v>3.4060000000000001</v>
      </c>
      <c r="I1520" s="250"/>
      <c r="J1520" s="246"/>
      <c r="K1520" s="246"/>
      <c r="L1520" s="251"/>
      <c r="M1520" s="252"/>
      <c r="N1520" s="253"/>
      <c r="O1520" s="253"/>
      <c r="P1520" s="253"/>
      <c r="Q1520" s="253"/>
      <c r="R1520" s="253"/>
      <c r="S1520" s="253"/>
      <c r="T1520" s="254"/>
      <c r="AT1520" s="255" t="s">
        <v>162</v>
      </c>
      <c r="AU1520" s="255" t="s">
        <v>85</v>
      </c>
      <c r="AV1520" s="12" t="s">
        <v>85</v>
      </c>
      <c r="AW1520" s="12" t="s">
        <v>36</v>
      </c>
      <c r="AX1520" s="12" t="s">
        <v>76</v>
      </c>
      <c r="AY1520" s="255" t="s">
        <v>154</v>
      </c>
    </row>
    <row r="1521" s="13" customFormat="1">
      <c r="B1521" s="256"/>
      <c r="C1521" s="257"/>
      <c r="D1521" s="236" t="s">
        <v>162</v>
      </c>
      <c r="E1521" s="258" t="s">
        <v>21</v>
      </c>
      <c r="F1521" s="259" t="s">
        <v>166</v>
      </c>
      <c r="G1521" s="257"/>
      <c r="H1521" s="260">
        <v>18.376000000000001</v>
      </c>
      <c r="I1521" s="261"/>
      <c r="J1521" s="257"/>
      <c r="K1521" s="257"/>
      <c r="L1521" s="262"/>
      <c r="M1521" s="263"/>
      <c r="N1521" s="264"/>
      <c r="O1521" s="264"/>
      <c r="P1521" s="264"/>
      <c r="Q1521" s="264"/>
      <c r="R1521" s="264"/>
      <c r="S1521" s="264"/>
      <c r="T1521" s="265"/>
      <c r="AT1521" s="266" t="s">
        <v>162</v>
      </c>
      <c r="AU1521" s="266" t="s">
        <v>85</v>
      </c>
      <c r="AV1521" s="13" t="s">
        <v>160</v>
      </c>
      <c r="AW1521" s="13" t="s">
        <v>36</v>
      </c>
      <c r="AX1521" s="13" t="s">
        <v>38</v>
      </c>
      <c r="AY1521" s="266" t="s">
        <v>154</v>
      </c>
    </row>
    <row r="1522" s="1" customFormat="1" ht="16.5" customHeight="1">
      <c r="B1522" s="47"/>
      <c r="C1522" s="222" t="s">
        <v>1620</v>
      </c>
      <c r="D1522" s="222" t="s">
        <v>156</v>
      </c>
      <c r="E1522" s="223" t="s">
        <v>1621</v>
      </c>
      <c r="F1522" s="224" t="s">
        <v>1622</v>
      </c>
      <c r="G1522" s="225" t="s">
        <v>159</v>
      </c>
      <c r="H1522" s="226">
        <v>1.716</v>
      </c>
      <c r="I1522" s="227"/>
      <c r="J1522" s="228">
        <f>ROUND(I1522*H1522,2)</f>
        <v>0</v>
      </c>
      <c r="K1522" s="224" t="s">
        <v>21</v>
      </c>
      <c r="L1522" s="73"/>
      <c r="M1522" s="229" t="s">
        <v>21</v>
      </c>
      <c r="N1522" s="230" t="s">
        <v>47</v>
      </c>
      <c r="O1522" s="48"/>
      <c r="P1522" s="231">
        <f>O1522*H1522</f>
        <v>0</v>
      </c>
      <c r="Q1522" s="231">
        <v>0</v>
      </c>
      <c r="R1522" s="231">
        <f>Q1522*H1522</f>
        <v>0</v>
      </c>
      <c r="S1522" s="231">
        <v>0.0058399999999999997</v>
      </c>
      <c r="T1522" s="232">
        <f>S1522*H1522</f>
        <v>0.01002144</v>
      </c>
      <c r="AR1522" s="24" t="s">
        <v>243</v>
      </c>
      <c r="AT1522" s="24" t="s">
        <v>156</v>
      </c>
      <c r="AU1522" s="24" t="s">
        <v>85</v>
      </c>
      <c r="AY1522" s="24" t="s">
        <v>154</v>
      </c>
      <c r="BE1522" s="233">
        <f>IF(N1522="základní",J1522,0)</f>
        <v>0</v>
      </c>
      <c r="BF1522" s="233">
        <f>IF(N1522="snížená",J1522,0)</f>
        <v>0</v>
      </c>
      <c r="BG1522" s="233">
        <f>IF(N1522="zákl. přenesená",J1522,0)</f>
        <v>0</v>
      </c>
      <c r="BH1522" s="233">
        <f>IF(N1522="sníž. přenesená",J1522,0)</f>
        <v>0</v>
      </c>
      <c r="BI1522" s="233">
        <f>IF(N1522="nulová",J1522,0)</f>
        <v>0</v>
      </c>
      <c r="BJ1522" s="24" t="s">
        <v>38</v>
      </c>
      <c r="BK1522" s="233">
        <f>ROUND(I1522*H1522,2)</f>
        <v>0</v>
      </c>
      <c r="BL1522" s="24" t="s">
        <v>243</v>
      </c>
      <c r="BM1522" s="24" t="s">
        <v>1623</v>
      </c>
    </row>
    <row r="1523" s="11" customFormat="1">
      <c r="B1523" s="234"/>
      <c r="C1523" s="235"/>
      <c r="D1523" s="236" t="s">
        <v>162</v>
      </c>
      <c r="E1523" s="237" t="s">
        <v>21</v>
      </c>
      <c r="F1523" s="238" t="s">
        <v>899</v>
      </c>
      <c r="G1523" s="235"/>
      <c r="H1523" s="237" t="s">
        <v>21</v>
      </c>
      <c r="I1523" s="239"/>
      <c r="J1523" s="235"/>
      <c r="K1523" s="235"/>
      <c r="L1523" s="240"/>
      <c r="M1523" s="241"/>
      <c r="N1523" s="242"/>
      <c r="O1523" s="242"/>
      <c r="P1523" s="242"/>
      <c r="Q1523" s="242"/>
      <c r="R1523" s="242"/>
      <c r="S1523" s="242"/>
      <c r="T1523" s="243"/>
      <c r="AT1523" s="244" t="s">
        <v>162</v>
      </c>
      <c r="AU1523" s="244" t="s">
        <v>85</v>
      </c>
      <c r="AV1523" s="11" t="s">
        <v>38</v>
      </c>
      <c r="AW1523" s="11" t="s">
        <v>36</v>
      </c>
      <c r="AX1523" s="11" t="s">
        <v>76</v>
      </c>
      <c r="AY1523" s="244" t="s">
        <v>154</v>
      </c>
    </row>
    <row r="1524" s="11" customFormat="1">
      <c r="B1524" s="234"/>
      <c r="C1524" s="235"/>
      <c r="D1524" s="236" t="s">
        <v>162</v>
      </c>
      <c r="E1524" s="237" t="s">
        <v>21</v>
      </c>
      <c r="F1524" s="238" t="s">
        <v>1624</v>
      </c>
      <c r="G1524" s="235"/>
      <c r="H1524" s="237" t="s">
        <v>21</v>
      </c>
      <c r="I1524" s="239"/>
      <c r="J1524" s="235"/>
      <c r="K1524" s="235"/>
      <c r="L1524" s="240"/>
      <c r="M1524" s="241"/>
      <c r="N1524" s="242"/>
      <c r="O1524" s="242"/>
      <c r="P1524" s="242"/>
      <c r="Q1524" s="242"/>
      <c r="R1524" s="242"/>
      <c r="S1524" s="242"/>
      <c r="T1524" s="243"/>
      <c r="AT1524" s="244" t="s">
        <v>162</v>
      </c>
      <c r="AU1524" s="244" t="s">
        <v>85</v>
      </c>
      <c r="AV1524" s="11" t="s">
        <v>38</v>
      </c>
      <c r="AW1524" s="11" t="s">
        <v>36</v>
      </c>
      <c r="AX1524" s="11" t="s">
        <v>76</v>
      </c>
      <c r="AY1524" s="244" t="s">
        <v>154</v>
      </c>
    </row>
    <row r="1525" s="12" customFormat="1">
      <c r="B1525" s="245"/>
      <c r="C1525" s="246"/>
      <c r="D1525" s="236" t="s">
        <v>162</v>
      </c>
      <c r="E1525" s="247" t="s">
        <v>21</v>
      </c>
      <c r="F1525" s="248" t="s">
        <v>1625</v>
      </c>
      <c r="G1525" s="246"/>
      <c r="H1525" s="249">
        <v>1.716</v>
      </c>
      <c r="I1525" s="250"/>
      <c r="J1525" s="246"/>
      <c r="K1525" s="246"/>
      <c r="L1525" s="251"/>
      <c r="M1525" s="252"/>
      <c r="N1525" s="253"/>
      <c r="O1525" s="253"/>
      <c r="P1525" s="253"/>
      <c r="Q1525" s="253"/>
      <c r="R1525" s="253"/>
      <c r="S1525" s="253"/>
      <c r="T1525" s="254"/>
      <c r="AT1525" s="255" t="s">
        <v>162</v>
      </c>
      <c r="AU1525" s="255" t="s">
        <v>85</v>
      </c>
      <c r="AV1525" s="12" t="s">
        <v>85</v>
      </c>
      <c r="AW1525" s="12" t="s">
        <v>36</v>
      </c>
      <c r="AX1525" s="12" t="s">
        <v>76</v>
      </c>
      <c r="AY1525" s="255" t="s">
        <v>154</v>
      </c>
    </row>
    <row r="1526" s="13" customFormat="1">
      <c r="B1526" s="256"/>
      <c r="C1526" s="257"/>
      <c r="D1526" s="236" t="s">
        <v>162</v>
      </c>
      <c r="E1526" s="258" t="s">
        <v>21</v>
      </c>
      <c r="F1526" s="259" t="s">
        <v>166</v>
      </c>
      <c r="G1526" s="257"/>
      <c r="H1526" s="260">
        <v>1.716</v>
      </c>
      <c r="I1526" s="261"/>
      <c r="J1526" s="257"/>
      <c r="K1526" s="257"/>
      <c r="L1526" s="262"/>
      <c r="M1526" s="263"/>
      <c r="N1526" s="264"/>
      <c r="O1526" s="264"/>
      <c r="P1526" s="264"/>
      <c r="Q1526" s="264"/>
      <c r="R1526" s="264"/>
      <c r="S1526" s="264"/>
      <c r="T1526" s="265"/>
      <c r="AT1526" s="266" t="s">
        <v>162</v>
      </c>
      <c r="AU1526" s="266" t="s">
        <v>85</v>
      </c>
      <c r="AV1526" s="13" t="s">
        <v>160</v>
      </c>
      <c r="AW1526" s="13" t="s">
        <v>36</v>
      </c>
      <c r="AX1526" s="13" t="s">
        <v>38</v>
      </c>
      <c r="AY1526" s="266" t="s">
        <v>154</v>
      </c>
    </row>
    <row r="1527" s="1" customFormat="1" ht="25.5" customHeight="1">
      <c r="B1527" s="47"/>
      <c r="C1527" s="222" t="s">
        <v>1626</v>
      </c>
      <c r="D1527" s="222" t="s">
        <v>156</v>
      </c>
      <c r="E1527" s="223" t="s">
        <v>1627</v>
      </c>
      <c r="F1527" s="224" t="s">
        <v>1628</v>
      </c>
      <c r="G1527" s="225" t="s">
        <v>269</v>
      </c>
      <c r="H1527" s="226">
        <v>4</v>
      </c>
      <c r="I1527" s="227"/>
      <c r="J1527" s="228">
        <f>ROUND(I1527*H1527,2)</f>
        <v>0</v>
      </c>
      <c r="K1527" s="224" t="s">
        <v>21</v>
      </c>
      <c r="L1527" s="73"/>
      <c r="M1527" s="229" t="s">
        <v>21</v>
      </c>
      <c r="N1527" s="230" t="s">
        <v>47</v>
      </c>
      <c r="O1527" s="48"/>
      <c r="P1527" s="231">
        <f>O1527*H1527</f>
        <v>0</v>
      </c>
      <c r="Q1527" s="231">
        <v>0</v>
      </c>
      <c r="R1527" s="231">
        <f>Q1527*H1527</f>
        <v>0</v>
      </c>
      <c r="S1527" s="231">
        <v>0.0018799999999999999</v>
      </c>
      <c r="T1527" s="232">
        <f>S1527*H1527</f>
        <v>0.0075199999999999998</v>
      </c>
      <c r="AR1527" s="24" t="s">
        <v>243</v>
      </c>
      <c r="AT1527" s="24" t="s">
        <v>156</v>
      </c>
      <c r="AU1527" s="24" t="s">
        <v>85</v>
      </c>
      <c r="AY1527" s="24" t="s">
        <v>154</v>
      </c>
      <c r="BE1527" s="233">
        <f>IF(N1527="základní",J1527,0)</f>
        <v>0</v>
      </c>
      <c r="BF1527" s="233">
        <f>IF(N1527="snížená",J1527,0)</f>
        <v>0</v>
      </c>
      <c r="BG1527" s="233">
        <f>IF(N1527="zákl. přenesená",J1527,0)</f>
        <v>0</v>
      </c>
      <c r="BH1527" s="233">
        <f>IF(N1527="sníž. přenesená",J1527,0)</f>
        <v>0</v>
      </c>
      <c r="BI1527" s="233">
        <f>IF(N1527="nulová",J1527,0)</f>
        <v>0</v>
      </c>
      <c r="BJ1527" s="24" t="s">
        <v>38</v>
      </c>
      <c r="BK1527" s="233">
        <f>ROUND(I1527*H1527,2)</f>
        <v>0</v>
      </c>
      <c r="BL1527" s="24" t="s">
        <v>243</v>
      </c>
      <c r="BM1527" s="24" t="s">
        <v>1629</v>
      </c>
    </row>
    <row r="1528" s="1" customFormat="1" ht="16.5" customHeight="1">
      <c r="B1528" s="47"/>
      <c r="C1528" s="222" t="s">
        <v>1630</v>
      </c>
      <c r="D1528" s="222" t="s">
        <v>156</v>
      </c>
      <c r="E1528" s="223" t="s">
        <v>1631</v>
      </c>
      <c r="F1528" s="224" t="s">
        <v>1632</v>
      </c>
      <c r="G1528" s="225" t="s">
        <v>179</v>
      </c>
      <c r="H1528" s="226">
        <v>26.98</v>
      </c>
      <c r="I1528" s="227"/>
      <c r="J1528" s="228">
        <f>ROUND(I1528*H1528,2)</f>
        <v>0</v>
      </c>
      <c r="K1528" s="224" t="s">
        <v>21</v>
      </c>
      <c r="L1528" s="73"/>
      <c r="M1528" s="229" t="s">
        <v>21</v>
      </c>
      <c r="N1528" s="230" t="s">
        <v>47</v>
      </c>
      <c r="O1528" s="48"/>
      <c r="P1528" s="231">
        <f>O1528*H1528</f>
        <v>0</v>
      </c>
      <c r="Q1528" s="231">
        <v>0</v>
      </c>
      <c r="R1528" s="231">
        <f>Q1528*H1528</f>
        <v>0</v>
      </c>
      <c r="S1528" s="231">
        <v>0.0060499999999999998</v>
      </c>
      <c r="T1528" s="232">
        <f>S1528*H1528</f>
        <v>0.16322899999999999</v>
      </c>
      <c r="AR1528" s="24" t="s">
        <v>243</v>
      </c>
      <c r="AT1528" s="24" t="s">
        <v>156</v>
      </c>
      <c r="AU1528" s="24" t="s">
        <v>85</v>
      </c>
      <c r="AY1528" s="24" t="s">
        <v>154</v>
      </c>
      <c r="BE1528" s="233">
        <f>IF(N1528="základní",J1528,0)</f>
        <v>0</v>
      </c>
      <c r="BF1528" s="233">
        <f>IF(N1528="snížená",J1528,0)</f>
        <v>0</v>
      </c>
      <c r="BG1528" s="233">
        <f>IF(N1528="zákl. přenesená",J1528,0)</f>
        <v>0</v>
      </c>
      <c r="BH1528" s="233">
        <f>IF(N1528="sníž. přenesená",J1528,0)</f>
        <v>0</v>
      </c>
      <c r="BI1528" s="233">
        <f>IF(N1528="nulová",J1528,0)</f>
        <v>0</v>
      </c>
      <c r="BJ1528" s="24" t="s">
        <v>38</v>
      </c>
      <c r="BK1528" s="233">
        <f>ROUND(I1528*H1528,2)</f>
        <v>0</v>
      </c>
      <c r="BL1528" s="24" t="s">
        <v>243</v>
      </c>
      <c r="BM1528" s="24" t="s">
        <v>1633</v>
      </c>
    </row>
    <row r="1529" s="11" customFormat="1">
      <c r="B1529" s="234"/>
      <c r="C1529" s="235"/>
      <c r="D1529" s="236" t="s">
        <v>162</v>
      </c>
      <c r="E1529" s="237" t="s">
        <v>21</v>
      </c>
      <c r="F1529" s="238" t="s">
        <v>899</v>
      </c>
      <c r="G1529" s="235"/>
      <c r="H1529" s="237" t="s">
        <v>21</v>
      </c>
      <c r="I1529" s="239"/>
      <c r="J1529" s="235"/>
      <c r="K1529" s="235"/>
      <c r="L1529" s="240"/>
      <c r="M1529" s="241"/>
      <c r="N1529" s="242"/>
      <c r="O1529" s="242"/>
      <c r="P1529" s="242"/>
      <c r="Q1529" s="242"/>
      <c r="R1529" s="242"/>
      <c r="S1529" s="242"/>
      <c r="T1529" s="243"/>
      <c r="AT1529" s="244" t="s">
        <v>162</v>
      </c>
      <c r="AU1529" s="244" t="s">
        <v>85</v>
      </c>
      <c r="AV1529" s="11" t="s">
        <v>38</v>
      </c>
      <c r="AW1529" s="11" t="s">
        <v>36</v>
      </c>
      <c r="AX1529" s="11" t="s">
        <v>76</v>
      </c>
      <c r="AY1529" s="244" t="s">
        <v>154</v>
      </c>
    </row>
    <row r="1530" s="12" customFormat="1">
      <c r="B1530" s="245"/>
      <c r="C1530" s="246"/>
      <c r="D1530" s="236" t="s">
        <v>162</v>
      </c>
      <c r="E1530" s="247" t="s">
        <v>21</v>
      </c>
      <c r="F1530" s="248" t="s">
        <v>1634</v>
      </c>
      <c r="G1530" s="246"/>
      <c r="H1530" s="249">
        <v>26.98</v>
      </c>
      <c r="I1530" s="250"/>
      <c r="J1530" s="246"/>
      <c r="K1530" s="246"/>
      <c r="L1530" s="251"/>
      <c r="M1530" s="252"/>
      <c r="N1530" s="253"/>
      <c r="O1530" s="253"/>
      <c r="P1530" s="253"/>
      <c r="Q1530" s="253"/>
      <c r="R1530" s="253"/>
      <c r="S1530" s="253"/>
      <c r="T1530" s="254"/>
      <c r="AT1530" s="255" t="s">
        <v>162</v>
      </c>
      <c r="AU1530" s="255" t="s">
        <v>85</v>
      </c>
      <c r="AV1530" s="12" t="s">
        <v>85</v>
      </c>
      <c r="AW1530" s="12" t="s">
        <v>36</v>
      </c>
      <c r="AX1530" s="12" t="s">
        <v>76</v>
      </c>
      <c r="AY1530" s="255" t="s">
        <v>154</v>
      </c>
    </row>
    <row r="1531" s="13" customFormat="1">
      <c r="B1531" s="256"/>
      <c r="C1531" s="257"/>
      <c r="D1531" s="236" t="s">
        <v>162</v>
      </c>
      <c r="E1531" s="258" t="s">
        <v>21</v>
      </c>
      <c r="F1531" s="259" t="s">
        <v>166</v>
      </c>
      <c r="G1531" s="257"/>
      <c r="H1531" s="260">
        <v>26.98</v>
      </c>
      <c r="I1531" s="261"/>
      <c r="J1531" s="257"/>
      <c r="K1531" s="257"/>
      <c r="L1531" s="262"/>
      <c r="M1531" s="263"/>
      <c r="N1531" s="264"/>
      <c r="O1531" s="264"/>
      <c r="P1531" s="264"/>
      <c r="Q1531" s="264"/>
      <c r="R1531" s="264"/>
      <c r="S1531" s="264"/>
      <c r="T1531" s="265"/>
      <c r="AT1531" s="266" t="s">
        <v>162</v>
      </c>
      <c r="AU1531" s="266" t="s">
        <v>85</v>
      </c>
      <c r="AV1531" s="13" t="s">
        <v>160</v>
      </c>
      <c r="AW1531" s="13" t="s">
        <v>36</v>
      </c>
      <c r="AX1531" s="13" t="s">
        <v>38</v>
      </c>
      <c r="AY1531" s="266" t="s">
        <v>154</v>
      </c>
    </row>
    <row r="1532" s="1" customFormat="1" ht="16.5" customHeight="1">
      <c r="B1532" s="47"/>
      <c r="C1532" s="222" t="s">
        <v>1635</v>
      </c>
      <c r="D1532" s="222" t="s">
        <v>156</v>
      </c>
      <c r="E1532" s="223" t="s">
        <v>1636</v>
      </c>
      <c r="F1532" s="224" t="s">
        <v>1637</v>
      </c>
      <c r="G1532" s="225" t="s">
        <v>179</v>
      </c>
      <c r="H1532" s="226">
        <v>16.632999999999999</v>
      </c>
      <c r="I1532" s="227"/>
      <c r="J1532" s="228">
        <f>ROUND(I1532*H1532,2)</f>
        <v>0</v>
      </c>
      <c r="K1532" s="224" t="s">
        <v>21</v>
      </c>
      <c r="L1532" s="73"/>
      <c r="M1532" s="229" t="s">
        <v>21</v>
      </c>
      <c r="N1532" s="230" t="s">
        <v>47</v>
      </c>
      <c r="O1532" s="48"/>
      <c r="P1532" s="231">
        <f>O1532*H1532</f>
        <v>0</v>
      </c>
      <c r="Q1532" s="231">
        <v>0</v>
      </c>
      <c r="R1532" s="231">
        <f>Q1532*H1532</f>
        <v>0</v>
      </c>
      <c r="S1532" s="231">
        <v>0.0039399999999999999</v>
      </c>
      <c r="T1532" s="232">
        <f>S1532*H1532</f>
        <v>0.065534019999999998</v>
      </c>
      <c r="AR1532" s="24" t="s">
        <v>243</v>
      </c>
      <c r="AT1532" s="24" t="s">
        <v>156</v>
      </c>
      <c r="AU1532" s="24" t="s">
        <v>85</v>
      </c>
      <c r="AY1532" s="24" t="s">
        <v>154</v>
      </c>
      <c r="BE1532" s="233">
        <f>IF(N1532="základní",J1532,0)</f>
        <v>0</v>
      </c>
      <c r="BF1532" s="233">
        <f>IF(N1532="snížená",J1532,0)</f>
        <v>0</v>
      </c>
      <c r="BG1532" s="233">
        <f>IF(N1532="zákl. přenesená",J1532,0)</f>
        <v>0</v>
      </c>
      <c r="BH1532" s="233">
        <f>IF(N1532="sníž. přenesená",J1532,0)</f>
        <v>0</v>
      </c>
      <c r="BI1532" s="233">
        <f>IF(N1532="nulová",J1532,0)</f>
        <v>0</v>
      </c>
      <c r="BJ1532" s="24" t="s">
        <v>38</v>
      </c>
      <c r="BK1532" s="233">
        <f>ROUND(I1532*H1532,2)</f>
        <v>0</v>
      </c>
      <c r="BL1532" s="24" t="s">
        <v>243</v>
      </c>
      <c r="BM1532" s="24" t="s">
        <v>1638</v>
      </c>
    </row>
    <row r="1533" s="11" customFormat="1">
      <c r="B1533" s="234"/>
      <c r="C1533" s="235"/>
      <c r="D1533" s="236" t="s">
        <v>162</v>
      </c>
      <c r="E1533" s="237" t="s">
        <v>21</v>
      </c>
      <c r="F1533" s="238" t="s">
        <v>899</v>
      </c>
      <c r="G1533" s="235"/>
      <c r="H1533" s="237" t="s">
        <v>21</v>
      </c>
      <c r="I1533" s="239"/>
      <c r="J1533" s="235"/>
      <c r="K1533" s="235"/>
      <c r="L1533" s="240"/>
      <c r="M1533" s="241"/>
      <c r="N1533" s="242"/>
      <c r="O1533" s="242"/>
      <c r="P1533" s="242"/>
      <c r="Q1533" s="242"/>
      <c r="R1533" s="242"/>
      <c r="S1533" s="242"/>
      <c r="T1533" s="243"/>
      <c r="AT1533" s="244" t="s">
        <v>162</v>
      </c>
      <c r="AU1533" s="244" t="s">
        <v>85</v>
      </c>
      <c r="AV1533" s="11" t="s">
        <v>38</v>
      </c>
      <c r="AW1533" s="11" t="s">
        <v>36</v>
      </c>
      <c r="AX1533" s="11" t="s">
        <v>76</v>
      </c>
      <c r="AY1533" s="244" t="s">
        <v>154</v>
      </c>
    </row>
    <row r="1534" s="12" customFormat="1">
      <c r="B1534" s="245"/>
      <c r="C1534" s="246"/>
      <c r="D1534" s="236" t="s">
        <v>162</v>
      </c>
      <c r="E1534" s="247" t="s">
        <v>21</v>
      </c>
      <c r="F1534" s="248" t="s">
        <v>1639</v>
      </c>
      <c r="G1534" s="246"/>
      <c r="H1534" s="249">
        <v>7.0890000000000004</v>
      </c>
      <c r="I1534" s="250"/>
      <c r="J1534" s="246"/>
      <c r="K1534" s="246"/>
      <c r="L1534" s="251"/>
      <c r="M1534" s="252"/>
      <c r="N1534" s="253"/>
      <c r="O1534" s="253"/>
      <c r="P1534" s="253"/>
      <c r="Q1534" s="253"/>
      <c r="R1534" s="253"/>
      <c r="S1534" s="253"/>
      <c r="T1534" s="254"/>
      <c r="AT1534" s="255" t="s">
        <v>162</v>
      </c>
      <c r="AU1534" s="255" t="s">
        <v>85</v>
      </c>
      <c r="AV1534" s="12" t="s">
        <v>85</v>
      </c>
      <c r="AW1534" s="12" t="s">
        <v>36</v>
      </c>
      <c r="AX1534" s="12" t="s">
        <v>76</v>
      </c>
      <c r="AY1534" s="255" t="s">
        <v>154</v>
      </c>
    </row>
    <row r="1535" s="12" customFormat="1">
      <c r="B1535" s="245"/>
      <c r="C1535" s="246"/>
      <c r="D1535" s="236" t="s">
        <v>162</v>
      </c>
      <c r="E1535" s="247" t="s">
        <v>21</v>
      </c>
      <c r="F1535" s="248" t="s">
        <v>1640</v>
      </c>
      <c r="G1535" s="246"/>
      <c r="H1535" s="249">
        <v>9.5440000000000005</v>
      </c>
      <c r="I1535" s="250"/>
      <c r="J1535" s="246"/>
      <c r="K1535" s="246"/>
      <c r="L1535" s="251"/>
      <c r="M1535" s="252"/>
      <c r="N1535" s="253"/>
      <c r="O1535" s="253"/>
      <c r="P1535" s="253"/>
      <c r="Q1535" s="253"/>
      <c r="R1535" s="253"/>
      <c r="S1535" s="253"/>
      <c r="T1535" s="254"/>
      <c r="AT1535" s="255" t="s">
        <v>162</v>
      </c>
      <c r="AU1535" s="255" t="s">
        <v>85</v>
      </c>
      <c r="AV1535" s="12" t="s">
        <v>85</v>
      </c>
      <c r="AW1535" s="12" t="s">
        <v>36</v>
      </c>
      <c r="AX1535" s="12" t="s">
        <v>76</v>
      </c>
      <c r="AY1535" s="255" t="s">
        <v>154</v>
      </c>
    </row>
    <row r="1536" s="13" customFormat="1">
      <c r="B1536" s="256"/>
      <c r="C1536" s="257"/>
      <c r="D1536" s="236" t="s">
        <v>162</v>
      </c>
      <c r="E1536" s="258" t="s">
        <v>21</v>
      </c>
      <c r="F1536" s="259" t="s">
        <v>166</v>
      </c>
      <c r="G1536" s="257"/>
      <c r="H1536" s="260">
        <v>16.632999999999999</v>
      </c>
      <c r="I1536" s="261"/>
      <c r="J1536" s="257"/>
      <c r="K1536" s="257"/>
      <c r="L1536" s="262"/>
      <c r="M1536" s="263"/>
      <c r="N1536" s="264"/>
      <c r="O1536" s="264"/>
      <c r="P1536" s="264"/>
      <c r="Q1536" s="264"/>
      <c r="R1536" s="264"/>
      <c r="S1536" s="264"/>
      <c r="T1536" s="265"/>
      <c r="AT1536" s="266" t="s">
        <v>162</v>
      </c>
      <c r="AU1536" s="266" t="s">
        <v>85</v>
      </c>
      <c r="AV1536" s="13" t="s">
        <v>160</v>
      </c>
      <c r="AW1536" s="13" t="s">
        <v>36</v>
      </c>
      <c r="AX1536" s="13" t="s">
        <v>38</v>
      </c>
      <c r="AY1536" s="266" t="s">
        <v>154</v>
      </c>
    </row>
    <row r="1537" s="1" customFormat="1" ht="16.5" customHeight="1">
      <c r="B1537" s="47"/>
      <c r="C1537" s="222" t="s">
        <v>1641</v>
      </c>
      <c r="D1537" s="222" t="s">
        <v>156</v>
      </c>
      <c r="E1537" s="223" t="s">
        <v>1642</v>
      </c>
      <c r="F1537" s="224" t="s">
        <v>1643</v>
      </c>
      <c r="G1537" s="225" t="s">
        <v>179</v>
      </c>
      <c r="H1537" s="226">
        <v>39.719999999999999</v>
      </c>
      <c r="I1537" s="227"/>
      <c r="J1537" s="228">
        <f>ROUND(I1537*H1537,2)</f>
        <v>0</v>
      </c>
      <c r="K1537" s="224" t="s">
        <v>21</v>
      </c>
      <c r="L1537" s="73"/>
      <c r="M1537" s="229" t="s">
        <v>21</v>
      </c>
      <c r="N1537" s="230" t="s">
        <v>47</v>
      </c>
      <c r="O1537" s="48"/>
      <c r="P1537" s="231">
        <f>O1537*H1537</f>
        <v>0</v>
      </c>
      <c r="Q1537" s="231">
        <v>0.0018400000000000001</v>
      </c>
      <c r="R1537" s="231">
        <f>Q1537*H1537</f>
        <v>0.073084800000000005</v>
      </c>
      <c r="S1537" s="231">
        <v>0</v>
      </c>
      <c r="T1537" s="232">
        <f>S1537*H1537</f>
        <v>0</v>
      </c>
      <c r="AR1537" s="24" t="s">
        <v>243</v>
      </c>
      <c r="AT1537" s="24" t="s">
        <v>156</v>
      </c>
      <c r="AU1537" s="24" t="s">
        <v>85</v>
      </c>
      <c r="AY1537" s="24" t="s">
        <v>154</v>
      </c>
      <c r="BE1537" s="233">
        <f>IF(N1537="základní",J1537,0)</f>
        <v>0</v>
      </c>
      <c r="BF1537" s="233">
        <f>IF(N1537="snížená",J1537,0)</f>
        <v>0</v>
      </c>
      <c r="BG1537" s="233">
        <f>IF(N1537="zákl. přenesená",J1537,0)</f>
        <v>0</v>
      </c>
      <c r="BH1537" s="233">
        <f>IF(N1537="sníž. přenesená",J1537,0)</f>
        <v>0</v>
      </c>
      <c r="BI1537" s="233">
        <f>IF(N1537="nulová",J1537,0)</f>
        <v>0</v>
      </c>
      <c r="BJ1537" s="24" t="s">
        <v>38</v>
      </c>
      <c r="BK1537" s="233">
        <f>ROUND(I1537*H1537,2)</f>
        <v>0</v>
      </c>
      <c r="BL1537" s="24" t="s">
        <v>243</v>
      </c>
      <c r="BM1537" s="24" t="s">
        <v>1644</v>
      </c>
    </row>
    <row r="1538" s="11" customFormat="1">
      <c r="B1538" s="234"/>
      <c r="C1538" s="235"/>
      <c r="D1538" s="236" t="s">
        <v>162</v>
      </c>
      <c r="E1538" s="237" t="s">
        <v>21</v>
      </c>
      <c r="F1538" s="238" t="s">
        <v>1183</v>
      </c>
      <c r="G1538" s="235"/>
      <c r="H1538" s="237" t="s">
        <v>21</v>
      </c>
      <c r="I1538" s="239"/>
      <c r="J1538" s="235"/>
      <c r="K1538" s="235"/>
      <c r="L1538" s="240"/>
      <c r="M1538" s="241"/>
      <c r="N1538" s="242"/>
      <c r="O1538" s="242"/>
      <c r="P1538" s="242"/>
      <c r="Q1538" s="242"/>
      <c r="R1538" s="242"/>
      <c r="S1538" s="242"/>
      <c r="T1538" s="243"/>
      <c r="AT1538" s="244" t="s">
        <v>162</v>
      </c>
      <c r="AU1538" s="244" t="s">
        <v>85</v>
      </c>
      <c r="AV1538" s="11" t="s">
        <v>38</v>
      </c>
      <c r="AW1538" s="11" t="s">
        <v>36</v>
      </c>
      <c r="AX1538" s="11" t="s">
        <v>76</v>
      </c>
      <c r="AY1538" s="244" t="s">
        <v>154</v>
      </c>
    </row>
    <row r="1539" s="11" customFormat="1">
      <c r="B1539" s="234"/>
      <c r="C1539" s="235"/>
      <c r="D1539" s="236" t="s">
        <v>162</v>
      </c>
      <c r="E1539" s="237" t="s">
        <v>21</v>
      </c>
      <c r="F1539" s="238" t="s">
        <v>1645</v>
      </c>
      <c r="G1539" s="235"/>
      <c r="H1539" s="237" t="s">
        <v>21</v>
      </c>
      <c r="I1539" s="239"/>
      <c r="J1539" s="235"/>
      <c r="K1539" s="235"/>
      <c r="L1539" s="240"/>
      <c r="M1539" s="241"/>
      <c r="N1539" s="242"/>
      <c r="O1539" s="242"/>
      <c r="P1539" s="242"/>
      <c r="Q1539" s="242"/>
      <c r="R1539" s="242"/>
      <c r="S1539" s="242"/>
      <c r="T1539" s="243"/>
      <c r="AT1539" s="244" t="s">
        <v>162</v>
      </c>
      <c r="AU1539" s="244" t="s">
        <v>85</v>
      </c>
      <c r="AV1539" s="11" t="s">
        <v>38</v>
      </c>
      <c r="AW1539" s="11" t="s">
        <v>36</v>
      </c>
      <c r="AX1539" s="11" t="s">
        <v>76</v>
      </c>
      <c r="AY1539" s="244" t="s">
        <v>154</v>
      </c>
    </row>
    <row r="1540" s="12" customFormat="1">
      <c r="B1540" s="245"/>
      <c r="C1540" s="246"/>
      <c r="D1540" s="236" t="s">
        <v>162</v>
      </c>
      <c r="E1540" s="247" t="s">
        <v>21</v>
      </c>
      <c r="F1540" s="248" t="s">
        <v>1634</v>
      </c>
      <c r="G1540" s="246"/>
      <c r="H1540" s="249">
        <v>26.98</v>
      </c>
      <c r="I1540" s="250"/>
      <c r="J1540" s="246"/>
      <c r="K1540" s="246"/>
      <c r="L1540" s="251"/>
      <c r="M1540" s="252"/>
      <c r="N1540" s="253"/>
      <c r="O1540" s="253"/>
      <c r="P1540" s="253"/>
      <c r="Q1540" s="253"/>
      <c r="R1540" s="253"/>
      <c r="S1540" s="253"/>
      <c r="T1540" s="254"/>
      <c r="AT1540" s="255" t="s">
        <v>162</v>
      </c>
      <c r="AU1540" s="255" t="s">
        <v>85</v>
      </c>
      <c r="AV1540" s="12" t="s">
        <v>85</v>
      </c>
      <c r="AW1540" s="12" t="s">
        <v>36</v>
      </c>
      <c r="AX1540" s="12" t="s">
        <v>76</v>
      </c>
      <c r="AY1540" s="255" t="s">
        <v>154</v>
      </c>
    </row>
    <row r="1541" s="14" customFormat="1">
      <c r="B1541" s="267"/>
      <c r="C1541" s="268"/>
      <c r="D1541" s="236" t="s">
        <v>162</v>
      </c>
      <c r="E1541" s="269" t="s">
        <v>21</v>
      </c>
      <c r="F1541" s="270" t="s">
        <v>1646</v>
      </c>
      <c r="G1541" s="268"/>
      <c r="H1541" s="271">
        <v>26.98</v>
      </c>
      <c r="I1541" s="272"/>
      <c r="J1541" s="268"/>
      <c r="K1541" s="268"/>
      <c r="L1541" s="273"/>
      <c r="M1541" s="274"/>
      <c r="N1541" s="275"/>
      <c r="O1541" s="275"/>
      <c r="P1541" s="275"/>
      <c r="Q1541" s="275"/>
      <c r="R1541" s="275"/>
      <c r="S1541" s="275"/>
      <c r="T1541" s="276"/>
      <c r="AT1541" s="277" t="s">
        <v>162</v>
      </c>
      <c r="AU1541" s="277" t="s">
        <v>85</v>
      </c>
      <c r="AV1541" s="14" t="s">
        <v>170</v>
      </c>
      <c r="AW1541" s="14" t="s">
        <v>36</v>
      </c>
      <c r="AX1541" s="14" t="s">
        <v>76</v>
      </c>
      <c r="AY1541" s="277" t="s">
        <v>154</v>
      </c>
    </row>
    <row r="1542" s="12" customFormat="1">
      <c r="B1542" s="245"/>
      <c r="C1542" s="246"/>
      <c r="D1542" s="236" t="s">
        <v>162</v>
      </c>
      <c r="E1542" s="247" t="s">
        <v>21</v>
      </c>
      <c r="F1542" s="248" t="s">
        <v>1647</v>
      </c>
      <c r="G1542" s="246"/>
      <c r="H1542" s="249">
        <v>12.74</v>
      </c>
      <c r="I1542" s="250"/>
      <c r="J1542" s="246"/>
      <c r="K1542" s="246"/>
      <c r="L1542" s="251"/>
      <c r="M1542" s="252"/>
      <c r="N1542" s="253"/>
      <c r="O1542" s="253"/>
      <c r="P1542" s="253"/>
      <c r="Q1542" s="253"/>
      <c r="R1542" s="253"/>
      <c r="S1542" s="253"/>
      <c r="T1542" s="254"/>
      <c r="AT1542" s="255" t="s">
        <v>162</v>
      </c>
      <c r="AU1542" s="255" t="s">
        <v>85</v>
      </c>
      <c r="AV1542" s="12" t="s">
        <v>85</v>
      </c>
      <c r="AW1542" s="12" t="s">
        <v>36</v>
      </c>
      <c r="AX1542" s="12" t="s">
        <v>76</v>
      </c>
      <c r="AY1542" s="255" t="s">
        <v>154</v>
      </c>
    </row>
    <row r="1543" s="14" customFormat="1">
      <c r="B1543" s="267"/>
      <c r="C1543" s="268"/>
      <c r="D1543" s="236" t="s">
        <v>162</v>
      </c>
      <c r="E1543" s="269" t="s">
        <v>21</v>
      </c>
      <c r="F1543" s="270" t="s">
        <v>306</v>
      </c>
      <c r="G1543" s="268"/>
      <c r="H1543" s="271">
        <v>12.74</v>
      </c>
      <c r="I1543" s="272"/>
      <c r="J1543" s="268"/>
      <c r="K1543" s="268"/>
      <c r="L1543" s="273"/>
      <c r="M1543" s="274"/>
      <c r="N1543" s="275"/>
      <c r="O1543" s="275"/>
      <c r="P1543" s="275"/>
      <c r="Q1543" s="275"/>
      <c r="R1543" s="275"/>
      <c r="S1543" s="275"/>
      <c r="T1543" s="276"/>
      <c r="AT1543" s="277" t="s">
        <v>162</v>
      </c>
      <c r="AU1543" s="277" t="s">
        <v>85</v>
      </c>
      <c r="AV1543" s="14" t="s">
        <v>170</v>
      </c>
      <c r="AW1543" s="14" t="s">
        <v>36</v>
      </c>
      <c r="AX1543" s="14" t="s">
        <v>76</v>
      </c>
      <c r="AY1543" s="277" t="s">
        <v>154</v>
      </c>
    </row>
    <row r="1544" s="13" customFormat="1">
      <c r="B1544" s="256"/>
      <c r="C1544" s="257"/>
      <c r="D1544" s="236" t="s">
        <v>162</v>
      </c>
      <c r="E1544" s="258" t="s">
        <v>21</v>
      </c>
      <c r="F1544" s="259" t="s">
        <v>166</v>
      </c>
      <c r="G1544" s="257"/>
      <c r="H1544" s="260">
        <v>39.719999999999999</v>
      </c>
      <c r="I1544" s="261"/>
      <c r="J1544" s="257"/>
      <c r="K1544" s="257"/>
      <c r="L1544" s="262"/>
      <c r="M1544" s="263"/>
      <c r="N1544" s="264"/>
      <c r="O1544" s="264"/>
      <c r="P1544" s="264"/>
      <c r="Q1544" s="264"/>
      <c r="R1544" s="264"/>
      <c r="S1544" s="264"/>
      <c r="T1544" s="265"/>
      <c r="AT1544" s="266" t="s">
        <v>162</v>
      </c>
      <c r="AU1544" s="266" t="s">
        <v>85</v>
      </c>
      <c r="AV1544" s="13" t="s">
        <v>160</v>
      </c>
      <c r="AW1544" s="13" t="s">
        <v>36</v>
      </c>
      <c r="AX1544" s="13" t="s">
        <v>38</v>
      </c>
      <c r="AY1544" s="266" t="s">
        <v>154</v>
      </c>
    </row>
    <row r="1545" s="1" customFormat="1" ht="25.5" customHeight="1">
      <c r="B1545" s="47"/>
      <c r="C1545" s="222" t="s">
        <v>1648</v>
      </c>
      <c r="D1545" s="222" t="s">
        <v>156</v>
      </c>
      <c r="E1545" s="223" t="s">
        <v>1649</v>
      </c>
      <c r="F1545" s="224" t="s">
        <v>1650</v>
      </c>
      <c r="G1545" s="225" t="s">
        <v>179</v>
      </c>
      <c r="H1545" s="226">
        <v>17.170000000000002</v>
      </c>
      <c r="I1545" s="227"/>
      <c r="J1545" s="228">
        <f>ROUND(I1545*H1545,2)</f>
        <v>0</v>
      </c>
      <c r="K1545" s="224" t="s">
        <v>21</v>
      </c>
      <c r="L1545" s="73"/>
      <c r="M1545" s="229" t="s">
        <v>21</v>
      </c>
      <c r="N1545" s="230" t="s">
        <v>47</v>
      </c>
      <c r="O1545" s="48"/>
      <c r="P1545" s="231">
        <f>O1545*H1545</f>
        <v>0</v>
      </c>
      <c r="Q1545" s="231">
        <v>0.0042900000000000004</v>
      </c>
      <c r="R1545" s="231">
        <f>Q1545*H1545</f>
        <v>0.073659300000000011</v>
      </c>
      <c r="S1545" s="231">
        <v>0</v>
      </c>
      <c r="T1545" s="232">
        <f>S1545*H1545</f>
        <v>0</v>
      </c>
      <c r="AR1545" s="24" t="s">
        <v>243</v>
      </c>
      <c r="AT1545" s="24" t="s">
        <v>156</v>
      </c>
      <c r="AU1545" s="24" t="s">
        <v>85</v>
      </c>
      <c r="AY1545" s="24" t="s">
        <v>154</v>
      </c>
      <c r="BE1545" s="233">
        <f>IF(N1545="základní",J1545,0)</f>
        <v>0</v>
      </c>
      <c r="BF1545" s="233">
        <f>IF(N1545="snížená",J1545,0)</f>
        <v>0</v>
      </c>
      <c r="BG1545" s="233">
        <f>IF(N1545="zákl. přenesená",J1545,0)</f>
        <v>0</v>
      </c>
      <c r="BH1545" s="233">
        <f>IF(N1545="sníž. přenesená",J1545,0)</f>
        <v>0</v>
      </c>
      <c r="BI1545" s="233">
        <f>IF(N1545="nulová",J1545,0)</f>
        <v>0</v>
      </c>
      <c r="BJ1545" s="24" t="s">
        <v>38</v>
      </c>
      <c r="BK1545" s="233">
        <f>ROUND(I1545*H1545,2)</f>
        <v>0</v>
      </c>
      <c r="BL1545" s="24" t="s">
        <v>243</v>
      </c>
      <c r="BM1545" s="24" t="s">
        <v>1651</v>
      </c>
    </row>
    <row r="1546" s="11" customFormat="1">
      <c r="B1546" s="234"/>
      <c r="C1546" s="235"/>
      <c r="D1546" s="236" t="s">
        <v>162</v>
      </c>
      <c r="E1546" s="237" t="s">
        <v>21</v>
      </c>
      <c r="F1546" s="238" t="s">
        <v>303</v>
      </c>
      <c r="G1546" s="235"/>
      <c r="H1546" s="237" t="s">
        <v>21</v>
      </c>
      <c r="I1546" s="239"/>
      <c r="J1546" s="235"/>
      <c r="K1546" s="235"/>
      <c r="L1546" s="240"/>
      <c r="M1546" s="241"/>
      <c r="N1546" s="242"/>
      <c r="O1546" s="242"/>
      <c r="P1546" s="242"/>
      <c r="Q1546" s="242"/>
      <c r="R1546" s="242"/>
      <c r="S1546" s="242"/>
      <c r="T1546" s="243"/>
      <c r="AT1546" s="244" t="s">
        <v>162</v>
      </c>
      <c r="AU1546" s="244" t="s">
        <v>85</v>
      </c>
      <c r="AV1546" s="11" t="s">
        <v>38</v>
      </c>
      <c r="AW1546" s="11" t="s">
        <v>36</v>
      </c>
      <c r="AX1546" s="11" t="s">
        <v>76</v>
      </c>
      <c r="AY1546" s="244" t="s">
        <v>154</v>
      </c>
    </row>
    <row r="1547" s="11" customFormat="1">
      <c r="B1547" s="234"/>
      <c r="C1547" s="235"/>
      <c r="D1547" s="236" t="s">
        <v>162</v>
      </c>
      <c r="E1547" s="237" t="s">
        <v>21</v>
      </c>
      <c r="F1547" s="238" t="s">
        <v>277</v>
      </c>
      <c r="G1547" s="235"/>
      <c r="H1547" s="237" t="s">
        <v>21</v>
      </c>
      <c r="I1547" s="239"/>
      <c r="J1547" s="235"/>
      <c r="K1547" s="235"/>
      <c r="L1547" s="240"/>
      <c r="M1547" s="241"/>
      <c r="N1547" s="242"/>
      <c r="O1547" s="242"/>
      <c r="P1547" s="242"/>
      <c r="Q1547" s="242"/>
      <c r="R1547" s="242"/>
      <c r="S1547" s="242"/>
      <c r="T1547" s="243"/>
      <c r="AT1547" s="244" t="s">
        <v>162</v>
      </c>
      <c r="AU1547" s="244" t="s">
        <v>85</v>
      </c>
      <c r="AV1547" s="11" t="s">
        <v>38</v>
      </c>
      <c r="AW1547" s="11" t="s">
        <v>36</v>
      </c>
      <c r="AX1547" s="11" t="s">
        <v>76</v>
      </c>
      <c r="AY1547" s="244" t="s">
        <v>154</v>
      </c>
    </row>
    <row r="1548" s="11" customFormat="1">
      <c r="B1548" s="234"/>
      <c r="C1548" s="235"/>
      <c r="D1548" s="236" t="s">
        <v>162</v>
      </c>
      <c r="E1548" s="237" t="s">
        <v>21</v>
      </c>
      <c r="F1548" s="238" t="s">
        <v>315</v>
      </c>
      <c r="G1548" s="235"/>
      <c r="H1548" s="237" t="s">
        <v>21</v>
      </c>
      <c r="I1548" s="239"/>
      <c r="J1548" s="235"/>
      <c r="K1548" s="235"/>
      <c r="L1548" s="240"/>
      <c r="M1548" s="241"/>
      <c r="N1548" s="242"/>
      <c r="O1548" s="242"/>
      <c r="P1548" s="242"/>
      <c r="Q1548" s="242"/>
      <c r="R1548" s="242"/>
      <c r="S1548" s="242"/>
      <c r="T1548" s="243"/>
      <c r="AT1548" s="244" t="s">
        <v>162</v>
      </c>
      <c r="AU1548" s="244" t="s">
        <v>85</v>
      </c>
      <c r="AV1548" s="11" t="s">
        <v>38</v>
      </c>
      <c r="AW1548" s="11" t="s">
        <v>36</v>
      </c>
      <c r="AX1548" s="11" t="s">
        <v>76</v>
      </c>
      <c r="AY1548" s="244" t="s">
        <v>154</v>
      </c>
    </row>
    <row r="1549" s="11" customFormat="1">
      <c r="B1549" s="234"/>
      <c r="C1549" s="235"/>
      <c r="D1549" s="236" t="s">
        <v>162</v>
      </c>
      <c r="E1549" s="237" t="s">
        <v>21</v>
      </c>
      <c r="F1549" s="238" t="s">
        <v>316</v>
      </c>
      <c r="G1549" s="235"/>
      <c r="H1549" s="237" t="s">
        <v>21</v>
      </c>
      <c r="I1549" s="239"/>
      <c r="J1549" s="235"/>
      <c r="K1549" s="235"/>
      <c r="L1549" s="240"/>
      <c r="M1549" s="241"/>
      <c r="N1549" s="242"/>
      <c r="O1549" s="242"/>
      <c r="P1549" s="242"/>
      <c r="Q1549" s="242"/>
      <c r="R1549" s="242"/>
      <c r="S1549" s="242"/>
      <c r="T1549" s="243"/>
      <c r="AT1549" s="244" t="s">
        <v>162</v>
      </c>
      <c r="AU1549" s="244" t="s">
        <v>85</v>
      </c>
      <c r="AV1549" s="11" t="s">
        <v>38</v>
      </c>
      <c r="AW1549" s="11" t="s">
        <v>36</v>
      </c>
      <c r="AX1549" s="11" t="s">
        <v>76</v>
      </c>
      <c r="AY1549" s="244" t="s">
        <v>154</v>
      </c>
    </row>
    <row r="1550" s="11" customFormat="1">
      <c r="B1550" s="234"/>
      <c r="C1550" s="235"/>
      <c r="D1550" s="236" t="s">
        <v>162</v>
      </c>
      <c r="E1550" s="237" t="s">
        <v>21</v>
      </c>
      <c r="F1550" s="238" t="s">
        <v>497</v>
      </c>
      <c r="G1550" s="235"/>
      <c r="H1550" s="237" t="s">
        <v>21</v>
      </c>
      <c r="I1550" s="239"/>
      <c r="J1550" s="235"/>
      <c r="K1550" s="235"/>
      <c r="L1550" s="240"/>
      <c r="M1550" s="241"/>
      <c r="N1550" s="242"/>
      <c r="O1550" s="242"/>
      <c r="P1550" s="242"/>
      <c r="Q1550" s="242"/>
      <c r="R1550" s="242"/>
      <c r="S1550" s="242"/>
      <c r="T1550" s="243"/>
      <c r="AT1550" s="244" t="s">
        <v>162</v>
      </c>
      <c r="AU1550" s="244" t="s">
        <v>85</v>
      </c>
      <c r="AV1550" s="11" t="s">
        <v>38</v>
      </c>
      <c r="AW1550" s="11" t="s">
        <v>36</v>
      </c>
      <c r="AX1550" s="11" t="s">
        <v>76</v>
      </c>
      <c r="AY1550" s="244" t="s">
        <v>154</v>
      </c>
    </row>
    <row r="1551" s="12" customFormat="1">
      <c r="B1551" s="245"/>
      <c r="C1551" s="246"/>
      <c r="D1551" s="236" t="s">
        <v>162</v>
      </c>
      <c r="E1551" s="247" t="s">
        <v>21</v>
      </c>
      <c r="F1551" s="248" t="s">
        <v>498</v>
      </c>
      <c r="G1551" s="246"/>
      <c r="H1551" s="249">
        <v>17.170000000000002</v>
      </c>
      <c r="I1551" s="250"/>
      <c r="J1551" s="246"/>
      <c r="K1551" s="246"/>
      <c r="L1551" s="251"/>
      <c r="M1551" s="252"/>
      <c r="N1551" s="253"/>
      <c r="O1551" s="253"/>
      <c r="P1551" s="253"/>
      <c r="Q1551" s="253"/>
      <c r="R1551" s="253"/>
      <c r="S1551" s="253"/>
      <c r="T1551" s="254"/>
      <c r="AT1551" s="255" t="s">
        <v>162</v>
      </c>
      <c r="AU1551" s="255" t="s">
        <v>85</v>
      </c>
      <c r="AV1551" s="12" t="s">
        <v>85</v>
      </c>
      <c r="AW1551" s="12" t="s">
        <v>36</v>
      </c>
      <c r="AX1551" s="12" t="s">
        <v>76</v>
      </c>
      <c r="AY1551" s="255" t="s">
        <v>154</v>
      </c>
    </row>
    <row r="1552" s="13" customFormat="1">
      <c r="B1552" s="256"/>
      <c r="C1552" s="257"/>
      <c r="D1552" s="236" t="s">
        <v>162</v>
      </c>
      <c r="E1552" s="258" t="s">
        <v>21</v>
      </c>
      <c r="F1552" s="259" t="s">
        <v>166</v>
      </c>
      <c r="G1552" s="257"/>
      <c r="H1552" s="260">
        <v>17.170000000000002</v>
      </c>
      <c r="I1552" s="261"/>
      <c r="J1552" s="257"/>
      <c r="K1552" s="257"/>
      <c r="L1552" s="262"/>
      <c r="M1552" s="263"/>
      <c r="N1552" s="264"/>
      <c r="O1552" s="264"/>
      <c r="P1552" s="264"/>
      <c r="Q1552" s="264"/>
      <c r="R1552" s="264"/>
      <c r="S1552" s="264"/>
      <c r="T1552" s="265"/>
      <c r="AT1552" s="266" t="s">
        <v>162</v>
      </c>
      <c r="AU1552" s="266" t="s">
        <v>85</v>
      </c>
      <c r="AV1552" s="13" t="s">
        <v>160</v>
      </c>
      <c r="AW1552" s="13" t="s">
        <v>36</v>
      </c>
      <c r="AX1552" s="13" t="s">
        <v>38</v>
      </c>
      <c r="AY1552" s="266" t="s">
        <v>154</v>
      </c>
    </row>
    <row r="1553" s="1" customFormat="1" ht="25.5" customHeight="1">
      <c r="B1553" s="47"/>
      <c r="C1553" s="222" t="s">
        <v>1652</v>
      </c>
      <c r="D1553" s="222" t="s">
        <v>156</v>
      </c>
      <c r="E1553" s="223" t="s">
        <v>1653</v>
      </c>
      <c r="F1553" s="224" t="s">
        <v>1654</v>
      </c>
      <c r="G1553" s="225" t="s">
        <v>159</v>
      </c>
      <c r="H1553" s="226">
        <v>0.79200000000000004</v>
      </c>
      <c r="I1553" s="227"/>
      <c r="J1553" s="228">
        <f>ROUND(I1553*H1553,2)</f>
        <v>0</v>
      </c>
      <c r="K1553" s="224" t="s">
        <v>21</v>
      </c>
      <c r="L1553" s="73"/>
      <c r="M1553" s="229" t="s">
        <v>21</v>
      </c>
      <c r="N1553" s="230" t="s">
        <v>47</v>
      </c>
      <c r="O1553" s="48"/>
      <c r="P1553" s="231">
        <f>O1553*H1553</f>
        <v>0</v>
      </c>
      <c r="Q1553" s="231">
        <v>0.01082</v>
      </c>
      <c r="R1553" s="231">
        <f>Q1553*H1553</f>
        <v>0.0085694399999999993</v>
      </c>
      <c r="S1553" s="231">
        <v>0</v>
      </c>
      <c r="T1553" s="232">
        <f>S1553*H1553</f>
        <v>0</v>
      </c>
      <c r="AR1553" s="24" t="s">
        <v>243</v>
      </c>
      <c r="AT1553" s="24" t="s">
        <v>156</v>
      </c>
      <c r="AU1553" s="24" t="s">
        <v>85</v>
      </c>
      <c r="AY1553" s="24" t="s">
        <v>154</v>
      </c>
      <c r="BE1553" s="233">
        <f>IF(N1553="základní",J1553,0)</f>
        <v>0</v>
      </c>
      <c r="BF1553" s="233">
        <f>IF(N1553="snížená",J1553,0)</f>
        <v>0</v>
      </c>
      <c r="BG1553" s="233">
        <f>IF(N1553="zákl. přenesená",J1553,0)</f>
        <v>0</v>
      </c>
      <c r="BH1553" s="233">
        <f>IF(N1553="sníž. přenesená",J1553,0)</f>
        <v>0</v>
      </c>
      <c r="BI1553" s="233">
        <f>IF(N1553="nulová",J1553,0)</f>
        <v>0</v>
      </c>
      <c r="BJ1553" s="24" t="s">
        <v>38</v>
      </c>
      <c r="BK1553" s="233">
        <f>ROUND(I1553*H1553,2)</f>
        <v>0</v>
      </c>
      <c r="BL1553" s="24" t="s">
        <v>243</v>
      </c>
      <c r="BM1553" s="24" t="s">
        <v>1655</v>
      </c>
    </row>
    <row r="1554" s="11" customFormat="1">
      <c r="B1554" s="234"/>
      <c r="C1554" s="235"/>
      <c r="D1554" s="236" t="s">
        <v>162</v>
      </c>
      <c r="E1554" s="237" t="s">
        <v>21</v>
      </c>
      <c r="F1554" s="238" t="s">
        <v>1183</v>
      </c>
      <c r="G1554" s="235"/>
      <c r="H1554" s="237" t="s">
        <v>21</v>
      </c>
      <c r="I1554" s="239"/>
      <c r="J1554" s="235"/>
      <c r="K1554" s="235"/>
      <c r="L1554" s="240"/>
      <c r="M1554" s="241"/>
      <c r="N1554" s="242"/>
      <c r="O1554" s="242"/>
      <c r="P1554" s="242"/>
      <c r="Q1554" s="242"/>
      <c r="R1554" s="242"/>
      <c r="S1554" s="242"/>
      <c r="T1554" s="243"/>
      <c r="AT1554" s="244" t="s">
        <v>162</v>
      </c>
      <c r="AU1554" s="244" t="s">
        <v>85</v>
      </c>
      <c r="AV1554" s="11" t="s">
        <v>38</v>
      </c>
      <c r="AW1554" s="11" t="s">
        <v>36</v>
      </c>
      <c r="AX1554" s="11" t="s">
        <v>76</v>
      </c>
      <c r="AY1554" s="244" t="s">
        <v>154</v>
      </c>
    </row>
    <row r="1555" s="11" customFormat="1">
      <c r="B1555" s="234"/>
      <c r="C1555" s="235"/>
      <c r="D1555" s="236" t="s">
        <v>162</v>
      </c>
      <c r="E1555" s="237" t="s">
        <v>21</v>
      </c>
      <c r="F1555" s="238" t="s">
        <v>1656</v>
      </c>
      <c r="G1555" s="235"/>
      <c r="H1555" s="237" t="s">
        <v>21</v>
      </c>
      <c r="I1555" s="239"/>
      <c r="J1555" s="235"/>
      <c r="K1555" s="235"/>
      <c r="L1555" s="240"/>
      <c r="M1555" s="241"/>
      <c r="N1555" s="242"/>
      <c r="O1555" s="242"/>
      <c r="P1555" s="242"/>
      <c r="Q1555" s="242"/>
      <c r="R1555" s="242"/>
      <c r="S1555" s="242"/>
      <c r="T1555" s="243"/>
      <c r="AT1555" s="244" t="s">
        <v>162</v>
      </c>
      <c r="AU1555" s="244" t="s">
        <v>85</v>
      </c>
      <c r="AV1555" s="11" t="s">
        <v>38</v>
      </c>
      <c r="AW1555" s="11" t="s">
        <v>36</v>
      </c>
      <c r="AX1555" s="11" t="s">
        <v>76</v>
      </c>
      <c r="AY1555" s="244" t="s">
        <v>154</v>
      </c>
    </row>
    <row r="1556" s="12" customFormat="1">
      <c r="B1556" s="245"/>
      <c r="C1556" s="246"/>
      <c r="D1556" s="236" t="s">
        <v>162</v>
      </c>
      <c r="E1556" s="247" t="s">
        <v>21</v>
      </c>
      <c r="F1556" s="248" t="s">
        <v>1657</v>
      </c>
      <c r="G1556" s="246"/>
      <c r="H1556" s="249">
        <v>0.79200000000000004</v>
      </c>
      <c r="I1556" s="250"/>
      <c r="J1556" s="246"/>
      <c r="K1556" s="246"/>
      <c r="L1556" s="251"/>
      <c r="M1556" s="252"/>
      <c r="N1556" s="253"/>
      <c r="O1556" s="253"/>
      <c r="P1556" s="253"/>
      <c r="Q1556" s="253"/>
      <c r="R1556" s="253"/>
      <c r="S1556" s="253"/>
      <c r="T1556" s="254"/>
      <c r="AT1556" s="255" t="s">
        <v>162</v>
      </c>
      <c r="AU1556" s="255" t="s">
        <v>85</v>
      </c>
      <c r="AV1556" s="12" t="s">
        <v>85</v>
      </c>
      <c r="AW1556" s="12" t="s">
        <v>36</v>
      </c>
      <c r="AX1556" s="12" t="s">
        <v>76</v>
      </c>
      <c r="AY1556" s="255" t="s">
        <v>154</v>
      </c>
    </row>
    <row r="1557" s="13" customFormat="1">
      <c r="B1557" s="256"/>
      <c r="C1557" s="257"/>
      <c r="D1557" s="236" t="s">
        <v>162</v>
      </c>
      <c r="E1557" s="258" t="s">
        <v>21</v>
      </c>
      <c r="F1557" s="259" t="s">
        <v>166</v>
      </c>
      <c r="G1557" s="257"/>
      <c r="H1557" s="260">
        <v>0.79200000000000004</v>
      </c>
      <c r="I1557" s="261"/>
      <c r="J1557" s="257"/>
      <c r="K1557" s="257"/>
      <c r="L1557" s="262"/>
      <c r="M1557" s="263"/>
      <c r="N1557" s="264"/>
      <c r="O1557" s="264"/>
      <c r="P1557" s="264"/>
      <c r="Q1557" s="264"/>
      <c r="R1557" s="264"/>
      <c r="S1557" s="264"/>
      <c r="T1557" s="265"/>
      <c r="AT1557" s="266" t="s">
        <v>162</v>
      </c>
      <c r="AU1557" s="266" t="s">
        <v>85</v>
      </c>
      <c r="AV1557" s="13" t="s">
        <v>160</v>
      </c>
      <c r="AW1557" s="13" t="s">
        <v>36</v>
      </c>
      <c r="AX1557" s="13" t="s">
        <v>38</v>
      </c>
      <c r="AY1557" s="266" t="s">
        <v>154</v>
      </c>
    </row>
    <row r="1558" s="1" customFormat="1" ht="16.5" customHeight="1">
      <c r="B1558" s="47"/>
      <c r="C1558" s="222" t="s">
        <v>1658</v>
      </c>
      <c r="D1558" s="222" t="s">
        <v>156</v>
      </c>
      <c r="E1558" s="223" t="s">
        <v>1659</v>
      </c>
      <c r="F1558" s="224" t="s">
        <v>1660</v>
      </c>
      <c r="G1558" s="225" t="s">
        <v>179</v>
      </c>
      <c r="H1558" s="226">
        <v>30.579999999999998</v>
      </c>
      <c r="I1558" s="227"/>
      <c r="J1558" s="228">
        <f>ROUND(I1558*H1558,2)</f>
        <v>0</v>
      </c>
      <c r="K1558" s="224" t="s">
        <v>21</v>
      </c>
      <c r="L1558" s="73"/>
      <c r="M1558" s="229" t="s">
        <v>21</v>
      </c>
      <c r="N1558" s="230" t="s">
        <v>47</v>
      </c>
      <c r="O1558" s="48"/>
      <c r="P1558" s="231">
        <f>O1558*H1558</f>
        <v>0</v>
      </c>
      <c r="Q1558" s="231">
        <v>0.00174</v>
      </c>
      <c r="R1558" s="231">
        <f>Q1558*H1558</f>
        <v>0.053209199999999998</v>
      </c>
      <c r="S1558" s="231">
        <v>0</v>
      </c>
      <c r="T1558" s="232">
        <f>S1558*H1558</f>
        <v>0</v>
      </c>
      <c r="AR1558" s="24" t="s">
        <v>243</v>
      </c>
      <c r="AT1558" s="24" t="s">
        <v>156</v>
      </c>
      <c r="AU1558" s="24" t="s">
        <v>85</v>
      </c>
      <c r="AY1558" s="24" t="s">
        <v>154</v>
      </c>
      <c r="BE1558" s="233">
        <f>IF(N1558="základní",J1558,0)</f>
        <v>0</v>
      </c>
      <c r="BF1558" s="233">
        <f>IF(N1558="snížená",J1558,0)</f>
        <v>0</v>
      </c>
      <c r="BG1558" s="233">
        <f>IF(N1558="zákl. přenesená",J1558,0)</f>
        <v>0</v>
      </c>
      <c r="BH1558" s="233">
        <f>IF(N1558="sníž. přenesená",J1558,0)</f>
        <v>0</v>
      </c>
      <c r="BI1558" s="233">
        <f>IF(N1558="nulová",J1558,0)</f>
        <v>0</v>
      </c>
      <c r="BJ1558" s="24" t="s">
        <v>38</v>
      </c>
      <c r="BK1558" s="233">
        <f>ROUND(I1558*H1558,2)</f>
        <v>0</v>
      </c>
      <c r="BL1558" s="24" t="s">
        <v>243</v>
      </c>
      <c r="BM1558" s="24" t="s">
        <v>1661</v>
      </c>
    </row>
    <row r="1559" s="11" customFormat="1">
      <c r="B1559" s="234"/>
      <c r="C1559" s="235"/>
      <c r="D1559" s="236" t="s">
        <v>162</v>
      </c>
      <c r="E1559" s="237" t="s">
        <v>21</v>
      </c>
      <c r="F1559" s="238" t="s">
        <v>1183</v>
      </c>
      <c r="G1559" s="235"/>
      <c r="H1559" s="237" t="s">
        <v>21</v>
      </c>
      <c r="I1559" s="239"/>
      <c r="J1559" s="235"/>
      <c r="K1559" s="235"/>
      <c r="L1559" s="240"/>
      <c r="M1559" s="241"/>
      <c r="N1559" s="242"/>
      <c r="O1559" s="242"/>
      <c r="P1559" s="242"/>
      <c r="Q1559" s="242"/>
      <c r="R1559" s="242"/>
      <c r="S1559" s="242"/>
      <c r="T1559" s="243"/>
      <c r="AT1559" s="244" t="s">
        <v>162</v>
      </c>
      <c r="AU1559" s="244" t="s">
        <v>85</v>
      </c>
      <c r="AV1559" s="11" t="s">
        <v>38</v>
      </c>
      <c r="AW1559" s="11" t="s">
        <v>36</v>
      </c>
      <c r="AX1559" s="11" t="s">
        <v>76</v>
      </c>
      <c r="AY1559" s="244" t="s">
        <v>154</v>
      </c>
    </row>
    <row r="1560" s="12" customFormat="1">
      <c r="B1560" s="245"/>
      <c r="C1560" s="246"/>
      <c r="D1560" s="236" t="s">
        <v>162</v>
      </c>
      <c r="E1560" s="247" t="s">
        <v>21</v>
      </c>
      <c r="F1560" s="248" t="s">
        <v>1634</v>
      </c>
      <c r="G1560" s="246"/>
      <c r="H1560" s="249">
        <v>26.98</v>
      </c>
      <c r="I1560" s="250"/>
      <c r="J1560" s="246"/>
      <c r="K1560" s="246"/>
      <c r="L1560" s="251"/>
      <c r="M1560" s="252"/>
      <c r="N1560" s="253"/>
      <c r="O1560" s="253"/>
      <c r="P1560" s="253"/>
      <c r="Q1560" s="253"/>
      <c r="R1560" s="253"/>
      <c r="S1560" s="253"/>
      <c r="T1560" s="254"/>
      <c r="AT1560" s="255" t="s">
        <v>162</v>
      </c>
      <c r="AU1560" s="255" t="s">
        <v>85</v>
      </c>
      <c r="AV1560" s="12" t="s">
        <v>85</v>
      </c>
      <c r="AW1560" s="12" t="s">
        <v>36</v>
      </c>
      <c r="AX1560" s="12" t="s">
        <v>76</v>
      </c>
      <c r="AY1560" s="255" t="s">
        <v>154</v>
      </c>
    </row>
    <row r="1561" s="14" customFormat="1">
      <c r="B1561" s="267"/>
      <c r="C1561" s="268"/>
      <c r="D1561" s="236" t="s">
        <v>162</v>
      </c>
      <c r="E1561" s="269" t="s">
        <v>21</v>
      </c>
      <c r="F1561" s="270" t="s">
        <v>1646</v>
      </c>
      <c r="G1561" s="268"/>
      <c r="H1561" s="271">
        <v>26.98</v>
      </c>
      <c r="I1561" s="272"/>
      <c r="J1561" s="268"/>
      <c r="K1561" s="268"/>
      <c r="L1561" s="273"/>
      <c r="M1561" s="274"/>
      <c r="N1561" s="275"/>
      <c r="O1561" s="275"/>
      <c r="P1561" s="275"/>
      <c r="Q1561" s="275"/>
      <c r="R1561" s="275"/>
      <c r="S1561" s="275"/>
      <c r="T1561" s="276"/>
      <c r="AT1561" s="277" t="s">
        <v>162</v>
      </c>
      <c r="AU1561" s="277" t="s">
        <v>85</v>
      </c>
      <c r="AV1561" s="14" t="s">
        <v>170</v>
      </c>
      <c r="AW1561" s="14" t="s">
        <v>36</v>
      </c>
      <c r="AX1561" s="14" t="s">
        <v>76</v>
      </c>
      <c r="AY1561" s="277" t="s">
        <v>154</v>
      </c>
    </row>
    <row r="1562" s="11" customFormat="1">
      <c r="B1562" s="234"/>
      <c r="C1562" s="235"/>
      <c r="D1562" s="236" t="s">
        <v>162</v>
      </c>
      <c r="E1562" s="237" t="s">
        <v>21</v>
      </c>
      <c r="F1562" s="238" t="s">
        <v>277</v>
      </c>
      <c r="G1562" s="235"/>
      <c r="H1562" s="237" t="s">
        <v>21</v>
      </c>
      <c r="I1562" s="239"/>
      <c r="J1562" s="235"/>
      <c r="K1562" s="235"/>
      <c r="L1562" s="240"/>
      <c r="M1562" s="241"/>
      <c r="N1562" s="242"/>
      <c r="O1562" s="242"/>
      <c r="P1562" s="242"/>
      <c r="Q1562" s="242"/>
      <c r="R1562" s="242"/>
      <c r="S1562" s="242"/>
      <c r="T1562" s="243"/>
      <c r="AT1562" s="244" t="s">
        <v>162</v>
      </c>
      <c r="AU1562" s="244" t="s">
        <v>85</v>
      </c>
      <c r="AV1562" s="11" t="s">
        <v>38</v>
      </c>
      <c r="AW1562" s="11" t="s">
        <v>36</v>
      </c>
      <c r="AX1562" s="11" t="s">
        <v>76</v>
      </c>
      <c r="AY1562" s="244" t="s">
        <v>154</v>
      </c>
    </row>
    <row r="1563" s="12" customFormat="1">
      <c r="B1563" s="245"/>
      <c r="C1563" s="246"/>
      <c r="D1563" s="236" t="s">
        <v>162</v>
      </c>
      <c r="E1563" s="247" t="s">
        <v>21</v>
      </c>
      <c r="F1563" s="248" t="s">
        <v>1662</v>
      </c>
      <c r="G1563" s="246"/>
      <c r="H1563" s="249">
        <v>3.6000000000000001</v>
      </c>
      <c r="I1563" s="250"/>
      <c r="J1563" s="246"/>
      <c r="K1563" s="246"/>
      <c r="L1563" s="251"/>
      <c r="M1563" s="252"/>
      <c r="N1563" s="253"/>
      <c r="O1563" s="253"/>
      <c r="P1563" s="253"/>
      <c r="Q1563" s="253"/>
      <c r="R1563" s="253"/>
      <c r="S1563" s="253"/>
      <c r="T1563" s="254"/>
      <c r="AT1563" s="255" t="s">
        <v>162</v>
      </c>
      <c r="AU1563" s="255" t="s">
        <v>85</v>
      </c>
      <c r="AV1563" s="12" t="s">
        <v>85</v>
      </c>
      <c r="AW1563" s="12" t="s">
        <v>36</v>
      </c>
      <c r="AX1563" s="12" t="s">
        <v>76</v>
      </c>
      <c r="AY1563" s="255" t="s">
        <v>154</v>
      </c>
    </row>
    <row r="1564" s="14" customFormat="1">
      <c r="B1564" s="267"/>
      <c r="C1564" s="268"/>
      <c r="D1564" s="236" t="s">
        <v>162</v>
      </c>
      <c r="E1564" s="269" t="s">
        <v>21</v>
      </c>
      <c r="F1564" s="270" t="s">
        <v>306</v>
      </c>
      <c r="G1564" s="268"/>
      <c r="H1564" s="271">
        <v>3.6000000000000001</v>
      </c>
      <c r="I1564" s="272"/>
      <c r="J1564" s="268"/>
      <c r="K1564" s="268"/>
      <c r="L1564" s="273"/>
      <c r="M1564" s="274"/>
      <c r="N1564" s="275"/>
      <c r="O1564" s="275"/>
      <c r="P1564" s="275"/>
      <c r="Q1564" s="275"/>
      <c r="R1564" s="275"/>
      <c r="S1564" s="275"/>
      <c r="T1564" s="276"/>
      <c r="AT1564" s="277" t="s">
        <v>162</v>
      </c>
      <c r="AU1564" s="277" t="s">
        <v>85</v>
      </c>
      <c r="AV1564" s="14" t="s">
        <v>170</v>
      </c>
      <c r="AW1564" s="14" t="s">
        <v>36</v>
      </c>
      <c r="AX1564" s="14" t="s">
        <v>76</v>
      </c>
      <c r="AY1564" s="277" t="s">
        <v>154</v>
      </c>
    </row>
    <row r="1565" s="13" customFormat="1">
      <c r="B1565" s="256"/>
      <c r="C1565" s="257"/>
      <c r="D1565" s="236" t="s">
        <v>162</v>
      </c>
      <c r="E1565" s="258" t="s">
        <v>21</v>
      </c>
      <c r="F1565" s="259" t="s">
        <v>166</v>
      </c>
      <c r="G1565" s="257"/>
      <c r="H1565" s="260">
        <v>30.579999999999998</v>
      </c>
      <c r="I1565" s="261"/>
      <c r="J1565" s="257"/>
      <c r="K1565" s="257"/>
      <c r="L1565" s="262"/>
      <c r="M1565" s="263"/>
      <c r="N1565" s="264"/>
      <c r="O1565" s="264"/>
      <c r="P1565" s="264"/>
      <c r="Q1565" s="264"/>
      <c r="R1565" s="264"/>
      <c r="S1565" s="264"/>
      <c r="T1565" s="265"/>
      <c r="AT1565" s="266" t="s">
        <v>162</v>
      </c>
      <c r="AU1565" s="266" t="s">
        <v>85</v>
      </c>
      <c r="AV1565" s="13" t="s">
        <v>160</v>
      </c>
      <c r="AW1565" s="13" t="s">
        <v>36</v>
      </c>
      <c r="AX1565" s="13" t="s">
        <v>38</v>
      </c>
      <c r="AY1565" s="266" t="s">
        <v>154</v>
      </c>
    </row>
    <row r="1566" s="1" customFormat="1" ht="25.5" customHeight="1">
      <c r="B1566" s="47"/>
      <c r="C1566" s="222" t="s">
        <v>1663</v>
      </c>
      <c r="D1566" s="222" t="s">
        <v>156</v>
      </c>
      <c r="E1566" s="223" t="s">
        <v>1664</v>
      </c>
      <c r="F1566" s="224" t="s">
        <v>1665</v>
      </c>
      <c r="G1566" s="225" t="s">
        <v>269</v>
      </c>
      <c r="H1566" s="226">
        <v>3</v>
      </c>
      <c r="I1566" s="227"/>
      <c r="J1566" s="228">
        <f>ROUND(I1566*H1566,2)</f>
        <v>0</v>
      </c>
      <c r="K1566" s="224" t="s">
        <v>21</v>
      </c>
      <c r="L1566" s="73"/>
      <c r="M1566" s="229" t="s">
        <v>21</v>
      </c>
      <c r="N1566" s="230" t="s">
        <v>47</v>
      </c>
      <c r="O1566" s="48"/>
      <c r="P1566" s="231">
        <f>O1566*H1566</f>
        <v>0</v>
      </c>
      <c r="Q1566" s="231">
        <v>0.00025000000000000001</v>
      </c>
      <c r="R1566" s="231">
        <f>Q1566*H1566</f>
        <v>0.00075000000000000002</v>
      </c>
      <c r="S1566" s="231">
        <v>0</v>
      </c>
      <c r="T1566" s="232">
        <f>S1566*H1566</f>
        <v>0</v>
      </c>
      <c r="AR1566" s="24" t="s">
        <v>243</v>
      </c>
      <c r="AT1566" s="24" t="s">
        <v>156</v>
      </c>
      <c r="AU1566" s="24" t="s">
        <v>85</v>
      </c>
      <c r="AY1566" s="24" t="s">
        <v>154</v>
      </c>
      <c r="BE1566" s="233">
        <f>IF(N1566="základní",J1566,0)</f>
        <v>0</v>
      </c>
      <c r="BF1566" s="233">
        <f>IF(N1566="snížená",J1566,0)</f>
        <v>0</v>
      </c>
      <c r="BG1566" s="233">
        <f>IF(N1566="zákl. přenesená",J1566,0)</f>
        <v>0</v>
      </c>
      <c r="BH1566" s="233">
        <f>IF(N1566="sníž. přenesená",J1566,0)</f>
        <v>0</v>
      </c>
      <c r="BI1566" s="233">
        <f>IF(N1566="nulová",J1566,0)</f>
        <v>0</v>
      </c>
      <c r="BJ1566" s="24" t="s">
        <v>38</v>
      </c>
      <c r="BK1566" s="233">
        <f>ROUND(I1566*H1566,2)</f>
        <v>0</v>
      </c>
      <c r="BL1566" s="24" t="s">
        <v>243</v>
      </c>
      <c r="BM1566" s="24" t="s">
        <v>1666</v>
      </c>
    </row>
    <row r="1567" s="1" customFormat="1" ht="25.5" customHeight="1">
      <c r="B1567" s="47"/>
      <c r="C1567" s="222" t="s">
        <v>1667</v>
      </c>
      <c r="D1567" s="222" t="s">
        <v>156</v>
      </c>
      <c r="E1567" s="223" t="s">
        <v>1668</v>
      </c>
      <c r="F1567" s="224" t="s">
        <v>1669</v>
      </c>
      <c r="G1567" s="225" t="s">
        <v>179</v>
      </c>
      <c r="H1567" s="226">
        <v>18.555</v>
      </c>
      <c r="I1567" s="227"/>
      <c r="J1567" s="228">
        <f>ROUND(I1567*H1567,2)</f>
        <v>0</v>
      </c>
      <c r="K1567" s="224" t="s">
        <v>21</v>
      </c>
      <c r="L1567" s="73"/>
      <c r="M1567" s="229" t="s">
        <v>21</v>
      </c>
      <c r="N1567" s="230" t="s">
        <v>47</v>
      </c>
      <c r="O1567" s="48"/>
      <c r="P1567" s="231">
        <f>O1567*H1567</f>
        <v>0</v>
      </c>
      <c r="Q1567" s="231">
        <v>0.0021199999999999999</v>
      </c>
      <c r="R1567" s="231">
        <f>Q1567*H1567</f>
        <v>0.039336599999999999</v>
      </c>
      <c r="S1567" s="231">
        <v>0</v>
      </c>
      <c r="T1567" s="232">
        <f>S1567*H1567</f>
        <v>0</v>
      </c>
      <c r="AR1567" s="24" t="s">
        <v>243</v>
      </c>
      <c r="AT1567" s="24" t="s">
        <v>156</v>
      </c>
      <c r="AU1567" s="24" t="s">
        <v>85</v>
      </c>
      <c r="AY1567" s="24" t="s">
        <v>154</v>
      </c>
      <c r="BE1567" s="233">
        <f>IF(N1567="základní",J1567,0)</f>
        <v>0</v>
      </c>
      <c r="BF1567" s="233">
        <f>IF(N1567="snížená",J1567,0)</f>
        <v>0</v>
      </c>
      <c r="BG1567" s="233">
        <f>IF(N1567="zákl. přenesená",J1567,0)</f>
        <v>0</v>
      </c>
      <c r="BH1567" s="233">
        <f>IF(N1567="sníž. přenesená",J1567,0)</f>
        <v>0</v>
      </c>
      <c r="BI1567" s="233">
        <f>IF(N1567="nulová",J1567,0)</f>
        <v>0</v>
      </c>
      <c r="BJ1567" s="24" t="s">
        <v>38</v>
      </c>
      <c r="BK1567" s="233">
        <f>ROUND(I1567*H1567,2)</f>
        <v>0</v>
      </c>
      <c r="BL1567" s="24" t="s">
        <v>243</v>
      </c>
      <c r="BM1567" s="24" t="s">
        <v>1670</v>
      </c>
    </row>
    <row r="1568" s="11" customFormat="1">
      <c r="B1568" s="234"/>
      <c r="C1568" s="235"/>
      <c r="D1568" s="236" t="s">
        <v>162</v>
      </c>
      <c r="E1568" s="237" t="s">
        <v>21</v>
      </c>
      <c r="F1568" s="238" t="s">
        <v>395</v>
      </c>
      <c r="G1568" s="235"/>
      <c r="H1568" s="237" t="s">
        <v>21</v>
      </c>
      <c r="I1568" s="239"/>
      <c r="J1568" s="235"/>
      <c r="K1568" s="235"/>
      <c r="L1568" s="240"/>
      <c r="M1568" s="241"/>
      <c r="N1568" s="242"/>
      <c r="O1568" s="242"/>
      <c r="P1568" s="242"/>
      <c r="Q1568" s="242"/>
      <c r="R1568" s="242"/>
      <c r="S1568" s="242"/>
      <c r="T1568" s="243"/>
      <c r="AT1568" s="244" t="s">
        <v>162</v>
      </c>
      <c r="AU1568" s="244" t="s">
        <v>85</v>
      </c>
      <c r="AV1568" s="11" t="s">
        <v>38</v>
      </c>
      <c r="AW1568" s="11" t="s">
        <v>36</v>
      </c>
      <c r="AX1568" s="11" t="s">
        <v>76</v>
      </c>
      <c r="AY1568" s="244" t="s">
        <v>154</v>
      </c>
    </row>
    <row r="1569" s="12" customFormat="1">
      <c r="B1569" s="245"/>
      <c r="C1569" s="246"/>
      <c r="D1569" s="236" t="s">
        <v>162</v>
      </c>
      <c r="E1569" s="247" t="s">
        <v>21</v>
      </c>
      <c r="F1569" s="248" t="s">
        <v>1671</v>
      </c>
      <c r="G1569" s="246"/>
      <c r="H1569" s="249">
        <v>7.0999999999999996</v>
      </c>
      <c r="I1569" s="250"/>
      <c r="J1569" s="246"/>
      <c r="K1569" s="246"/>
      <c r="L1569" s="251"/>
      <c r="M1569" s="252"/>
      <c r="N1569" s="253"/>
      <c r="O1569" s="253"/>
      <c r="P1569" s="253"/>
      <c r="Q1569" s="253"/>
      <c r="R1569" s="253"/>
      <c r="S1569" s="253"/>
      <c r="T1569" s="254"/>
      <c r="AT1569" s="255" t="s">
        <v>162</v>
      </c>
      <c r="AU1569" s="255" t="s">
        <v>85</v>
      </c>
      <c r="AV1569" s="12" t="s">
        <v>85</v>
      </c>
      <c r="AW1569" s="12" t="s">
        <v>36</v>
      </c>
      <c r="AX1569" s="12" t="s">
        <v>76</v>
      </c>
      <c r="AY1569" s="255" t="s">
        <v>154</v>
      </c>
    </row>
    <row r="1570" s="12" customFormat="1">
      <c r="B1570" s="245"/>
      <c r="C1570" s="246"/>
      <c r="D1570" s="236" t="s">
        <v>162</v>
      </c>
      <c r="E1570" s="247" t="s">
        <v>21</v>
      </c>
      <c r="F1570" s="248" t="s">
        <v>1672</v>
      </c>
      <c r="G1570" s="246"/>
      <c r="H1570" s="249">
        <v>8.8800000000000008</v>
      </c>
      <c r="I1570" s="250"/>
      <c r="J1570" s="246"/>
      <c r="K1570" s="246"/>
      <c r="L1570" s="251"/>
      <c r="M1570" s="252"/>
      <c r="N1570" s="253"/>
      <c r="O1570" s="253"/>
      <c r="P1570" s="253"/>
      <c r="Q1570" s="253"/>
      <c r="R1570" s="253"/>
      <c r="S1570" s="253"/>
      <c r="T1570" s="254"/>
      <c r="AT1570" s="255" t="s">
        <v>162</v>
      </c>
      <c r="AU1570" s="255" t="s">
        <v>85</v>
      </c>
      <c r="AV1570" s="12" t="s">
        <v>85</v>
      </c>
      <c r="AW1570" s="12" t="s">
        <v>36</v>
      </c>
      <c r="AX1570" s="12" t="s">
        <v>76</v>
      </c>
      <c r="AY1570" s="255" t="s">
        <v>154</v>
      </c>
    </row>
    <row r="1571" s="14" customFormat="1">
      <c r="B1571" s="267"/>
      <c r="C1571" s="268"/>
      <c r="D1571" s="236" t="s">
        <v>162</v>
      </c>
      <c r="E1571" s="269" t="s">
        <v>21</v>
      </c>
      <c r="F1571" s="270" t="s">
        <v>1646</v>
      </c>
      <c r="G1571" s="268"/>
      <c r="H1571" s="271">
        <v>15.98</v>
      </c>
      <c r="I1571" s="272"/>
      <c r="J1571" s="268"/>
      <c r="K1571" s="268"/>
      <c r="L1571" s="273"/>
      <c r="M1571" s="274"/>
      <c r="N1571" s="275"/>
      <c r="O1571" s="275"/>
      <c r="P1571" s="275"/>
      <c r="Q1571" s="275"/>
      <c r="R1571" s="275"/>
      <c r="S1571" s="275"/>
      <c r="T1571" s="276"/>
      <c r="AT1571" s="277" t="s">
        <v>162</v>
      </c>
      <c r="AU1571" s="277" t="s">
        <v>85</v>
      </c>
      <c r="AV1571" s="14" t="s">
        <v>170</v>
      </c>
      <c r="AW1571" s="14" t="s">
        <v>36</v>
      </c>
      <c r="AX1571" s="14" t="s">
        <v>76</v>
      </c>
      <c r="AY1571" s="277" t="s">
        <v>154</v>
      </c>
    </row>
    <row r="1572" s="11" customFormat="1">
      <c r="B1572" s="234"/>
      <c r="C1572" s="235"/>
      <c r="D1572" s="236" t="s">
        <v>162</v>
      </c>
      <c r="E1572" s="237" t="s">
        <v>21</v>
      </c>
      <c r="F1572" s="238" t="s">
        <v>277</v>
      </c>
      <c r="G1572" s="235"/>
      <c r="H1572" s="237" t="s">
        <v>21</v>
      </c>
      <c r="I1572" s="239"/>
      <c r="J1572" s="235"/>
      <c r="K1572" s="235"/>
      <c r="L1572" s="240"/>
      <c r="M1572" s="241"/>
      <c r="N1572" s="242"/>
      <c r="O1572" s="242"/>
      <c r="P1572" s="242"/>
      <c r="Q1572" s="242"/>
      <c r="R1572" s="242"/>
      <c r="S1572" s="242"/>
      <c r="T1572" s="243"/>
      <c r="AT1572" s="244" t="s">
        <v>162</v>
      </c>
      <c r="AU1572" s="244" t="s">
        <v>85</v>
      </c>
      <c r="AV1572" s="11" t="s">
        <v>38</v>
      </c>
      <c r="AW1572" s="11" t="s">
        <v>36</v>
      </c>
      <c r="AX1572" s="11" t="s">
        <v>76</v>
      </c>
      <c r="AY1572" s="244" t="s">
        <v>154</v>
      </c>
    </row>
    <row r="1573" s="12" customFormat="1">
      <c r="B1573" s="245"/>
      <c r="C1573" s="246"/>
      <c r="D1573" s="236" t="s">
        <v>162</v>
      </c>
      <c r="E1573" s="247" t="s">
        <v>21</v>
      </c>
      <c r="F1573" s="248" t="s">
        <v>1673</v>
      </c>
      <c r="G1573" s="246"/>
      <c r="H1573" s="249">
        <v>2.5750000000000002</v>
      </c>
      <c r="I1573" s="250"/>
      <c r="J1573" s="246"/>
      <c r="K1573" s="246"/>
      <c r="L1573" s="251"/>
      <c r="M1573" s="252"/>
      <c r="N1573" s="253"/>
      <c r="O1573" s="253"/>
      <c r="P1573" s="253"/>
      <c r="Q1573" s="253"/>
      <c r="R1573" s="253"/>
      <c r="S1573" s="253"/>
      <c r="T1573" s="254"/>
      <c r="AT1573" s="255" t="s">
        <v>162</v>
      </c>
      <c r="AU1573" s="255" t="s">
        <v>85</v>
      </c>
      <c r="AV1573" s="12" t="s">
        <v>85</v>
      </c>
      <c r="AW1573" s="12" t="s">
        <v>36</v>
      </c>
      <c r="AX1573" s="12" t="s">
        <v>76</v>
      </c>
      <c r="AY1573" s="255" t="s">
        <v>154</v>
      </c>
    </row>
    <row r="1574" s="14" customFormat="1">
      <c r="B1574" s="267"/>
      <c r="C1574" s="268"/>
      <c r="D1574" s="236" t="s">
        <v>162</v>
      </c>
      <c r="E1574" s="269" t="s">
        <v>21</v>
      </c>
      <c r="F1574" s="270" t="s">
        <v>306</v>
      </c>
      <c r="G1574" s="268"/>
      <c r="H1574" s="271">
        <v>2.5750000000000002</v>
      </c>
      <c r="I1574" s="272"/>
      <c r="J1574" s="268"/>
      <c r="K1574" s="268"/>
      <c r="L1574" s="273"/>
      <c r="M1574" s="274"/>
      <c r="N1574" s="275"/>
      <c r="O1574" s="275"/>
      <c r="P1574" s="275"/>
      <c r="Q1574" s="275"/>
      <c r="R1574" s="275"/>
      <c r="S1574" s="275"/>
      <c r="T1574" s="276"/>
      <c r="AT1574" s="277" t="s">
        <v>162</v>
      </c>
      <c r="AU1574" s="277" t="s">
        <v>85</v>
      </c>
      <c r="AV1574" s="14" t="s">
        <v>170</v>
      </c>
      <c r="AW1574" s="14" t="s">
        <v>36</v>
      </c>
      <c r="AX1574" s="14" t="s">
        <v>76</v>
      </c>
      <c r="AY1574" s="277" t="s">
        <v>154</v>
      </c>
    </row>
    <row r="1575" s="13" customFormat="1">
      <c r="B1575" s="256"/>
      <c r="C1575" s="257"/>
      <c r="D1575" s="236" t="s">
        <v>162</v>
      </c>
      <c r="E1575" s="258" t="s">
        <v>21</v>
      </c>
      <c r="F1575" s="259" t="s">
        <v>166</v>
      </c>
      <c r="G1575" s="257"/>
      <c r="H1575" s="260">
        <v>18.555</v>
      </c>
      <c r="I1575" s="261"/>
      <c r="J1575" s="257"/>
      <c r="K1575" s="257"/>
      <c r="L1575" s="262"/>
      <c r="M1575" s="263"/>
      <c r="N1575" s="264"/>
      <c r="O1575" s="264"/>
      <c r="P1575" s="264"/>
      <c r="Q1575" s="264"/>
      <c r="R1575" s="264"/>
      <c r="S1575" s="264"/>
      <c r="T1575" s="265"/>
      <c r="AT1575" s="266" t="s">
        <v>162</v>
      </c>
      <c r="AU1575" s="266" t="s">
        <v>85</v>
      </c>
      <c r="AV1575" s="13" t="s">
        <v>160</v>
      </c>
      <c r="AW1575" s="13" t="s">
        <v>36</v>
      </c>
      <c r="AX1575" s="13" t="s">
        <v>38</v>
      </c>
      <c r="AY1575" s="266" t="s">
        <v>154</v>
      </c>
    </row>
    <row r="1576" s="1" customFormat="1" ht="16.5" customHeight="1">
      <c r="B1576" s="47"/>
      <c r="C1576" s="222" t="s">
        <v>1674</v>
      </c>
      <c r="D1576" s="222" t="s">
        <v>156</v>
      </c>
      <c r="E1576" s="223" t="s">
        <v>1675</v>
      </c>
      <c r="F1576" s="224" t="s">
        <v>1676</v>
      </c>
      <c r="G1576" s="225" t="s">
        <v>246</v>
      </c>
      <c r="H1576" s="226">
        <v>0.249</v>
      </c>
      <c r="I1576" s="227"/>
      <c r="J1576" s="228">
        <f>ROUND(I1576*H1576,2)</f>
        <v>0</v>
      </c>
      <c r="K1576" s="224" t="s">
        <v>21</v>
      </c>
      <c r="L1576" s="73"/>
      <c r="M1576" s="229" t="s">
        <v>21</v>
      </c>
      <c r="N1576" s="230" t="s">
        <v>47</v>
      </c>
      <c r="O1576" s="48"/>
      <c r="P1576" s="231">
        <f>O1576*H1576</f>
        <v>0</v>
      </c>
      <c r="Q1576" s="231">
        <v>0</v>
      </c>
      <c r="R1576" s="231">
        <f>Q1576*H1576</f>
        <v>0</v>
      </c>
      <c r="S1576" s="231">
        <v>0</v>
      </c>
      <c r="T1576" s="232">
        <f>S1576*H1576</f>
        <v>0</v>
      </c>
      <c r="AR1576" s="24" t="s">
        <v>243</v>
      </c>
      <c r="AT1576" s="24" t="s">
        <v>156</v>
      </c>
      <c r="AU1576" s="24" t="s">
        <v>85</v>
      </c>
      <c r="AY1576" s="24" t="s">
        <v>154</v>
      </c>
      <c r="BE1576" s="233">
        <f>IF(N1576="základní",J1576,0)</f>
        <v>0</v>
      </c>
      <c r="BF1576" s="233">
        <f>IF(N1576="snížená",J1576,0)</f>
        <v>0</v>
      </c>
      <c r="BG1576" s="233">
        <f>IF(N1576="zákl. přenesená",J1576,0)</f>
        <v>0</v>
      </c>
      <c r="BH1576" s="233">
        <f>IF(N1576="sníž. přenesená",J1576,0)</f>
        <v>0</v>
      </c>
      <c r="BI1576" s="233">
        <f>IF(N1576="nulová",J1576,0)</f>
        <v>0</v>
      </c>
      <c r="BJ1576" s="24" t="s">
        <v>38</v>
      </c>
      <c r="BK1576" s="233">
        <f>ROUND(I1576*H1576,2)</f>
        <v>0</v>
      </c>
      <c r="BL1576" s="24" t="s">
        <v>243</v>
      </c>
      <c r="BM1576" s="24" t="s">
        <v>1677</v>
      </c>
    </row>
    <row r="1577" s="1" customFormat="1" ht="16.5" customHeight="1">
      <c r="B1577" s="47"/>
      <c r="C1577" s="222" t="s">
        <v>1678</v>
      </c>
      <c r="D1577" s="222" t="s">
        <v>156</v>
      </c>
      <c r="E1577" s="223" t="s">
        <v>1679</v>
      </c>
      <c r="F1577" s="224" t="s">
        <v>1680</v>
      </c>
      <c r="G1577" s="225" t="s">
        <v>246</v>
      </c>
      <c r="H1577" s="226">
        <v>0.249</v>
      </c>
      <c r="I1577" s="227"/>
      <c r="J1577" s="228">
        <f>ROUND(I1577*H1577,2)</f>
        <v>0</v>
      </c>
      <c r="K1577" s="224" t="s">
        <v>21</v>
      </c>
      <c r="L1577" s="73"/>
      <c r="M1577" s="229" t="s">
        <v>21</v>
      </c>
      <c r="N1577" s="230" t="s">
        <v>47</v>
      </c>
      <c r="O1577" s="48"/>
      <c r="P1577" s="231">
        <f>O1577*H1577</f>
        <v>0</v>
      </c>
      <c r="Q1577" s="231">
        <v>0</v>
      </c>
      <c r="R1577" s="231">
        <f>Q1577*H1577</f>
        <v>0</v>
      </c>
      <c r="S1577" s="231">
        <v>0</v>
      </c>
      <c r="T1577" s="232">
        <f>S1577*H1577</f>
        <v>0</v>
      </c>
      <c r="AR1577" s="24" t="s">
        <v>243</v>
      </c>
      <c r="AT1577" s="24" t="s">
        <v>156</v>
      </c>
      <c r="AU1577" s="24" t="s">
        <v>85</v>
      </c>
      <c r="AY1577" s="24" t="s">
        <v>154</v>
      </c>
      <c r="BE1577" s="233">
        <f>IF(N1577="základní",J1577,0)</f>
        <v>0</v>
      </c>
      <c r="BF1577" s="233">
        <f>IF(N1577="snížená",J1577,0)</f>
        <v>0</v>
      </c>
      <c r="BG1577" s="233">
        <f>IF(N1577="zákl. přenesená",J1577,0)</f>
        <v>0</v>
      </c>
      <c r="BH1577" s="233">
        <f>IF(N1577="sníž. přenesená",J1577,0)</f>
        <v>0</v>
      </c>
      <c r="BI1577" s="233">
        <f>IF(N1577="nulová",J1577,0)</f>
        <v>0</v>
      </c>
      <c r="BJ1577" s="24" t="s">
        <v>38</v>
      </c>
      <c r="BK1577" s="233">
        <f>ROUND(I1577*H1577,2)</f>
        <v>0</v>
      </c>
      <c r="BL1577" s="24" t="s">
        <v>243</v>
      </c>
      <c r="BM1577" s="24" t="s">
        <v>1681</v>
      </c>
    </row>
    <row r="1578" s="10" customFormat="1" ht="29.88" customHeight="1">
      <c r="B1578" s="206"/>
      <c r="C1578" s="207"/>
      <c r="D1578" s="208" t="s">
        <v>75</v>
      </c>
      <c r="E1578" s="220" t="s">
        <v>1682</v>
      </c>
      <c r="F1578" s="220" t="s">
        <v>1683</v>
      </c>
      <c r="G1578" s="207"/>
      <c r="H1578" s="207"/>
      <c r="I1578" s="210"/>
      <c r="J1578" s="221">
        <f>BK1578</f>
        <v>0</v>
      </c>
      <c r="K1578" s="207"/>
      <c r="L1578" s="212"/>
      <c r="M1578" s="213"/>
      <c r="N1578" s="214"/>
      <c r="O1578" s="214"/>
      <c r="P1578" s="215">
        <f>SUM(P1579:P1642)</f>
        <v>0</v>
      </c>
      <c r="Q1578" s="214"/>
      <c r="R1578" s="215">
        <f>SUM(R1579:R1642)</f>
        <v>5.4927510199999992</v>
      </c>
      <c r="S1578" s="214"/>
      <c r="T1578" s="216">
        <f>SUM(T1579:T1642)</f>
        <v>2.1113158800000003</v>
      </c>
      <c r="AR1578" s="217" t="s">
        <v>85</v>
      </c>
      <c r="AT1578" s="218" t="s">
        <v>75</v>
      </c>
      <c r="AU1578" s="218" t="s">
        <v>38</v>
      </c>
      <c r="AY1578" s="217" t="s">
        <v>154</v>
      </c>
      <c r="BK1578" s="219">
        <f>SUM(BK1579:BK1642)</f>
        <v>0</v>
      </c>
    </row>
    <row r="1579" s="1" customFormat="1" ht="25.5" customHeight="1">
      <c r="B1579" s="47"/>
      <c r="C1579" s="222" t="s">
        <v>1684</v>
      </c>
      <c r="D1579" s="222" t="s">
        <v>156</v>
      </c>
      <c r="E1579" s="223" t="s">
        <v>1685</v>
      </c>
      <c r="F1579" s="224" t="s">
        <v>1686</v>
      </c>
      <c r="G1579" s="225" t="s">
        <v>159</v>
      </c>
      <c r="H1579" s="226">
        <v>115.226</v>
      </c>
      <c r="I1579" s="227"/>
      <c r="J1579" s="228">
        <f>ROUND(I1579*H1579,2)</f>
        <v>0</v>
      </c>
      <c r="K1579" s="224" t="s">
        <v>21</v>
      </c>
      <c r="L1579" s="73"/>
      <c r="M1579" s="229" t="s">
        <v>21</v>
      </c>
      <c r="N1579" s="230" t="s">
        <v>47</v>
      </c>
      <c r="O1579" s="48"/>
      <c r="P1579" s="231">
        <f>O1579*H1579</f>
        <v>0</v>
      </c>
      <c r="Q1579" s="231">
        <v>0.043490000000000001</v>
      </c>
      <c r="R1579" s="231">
        <f>Q1579*H1579</f>
        <v>5.0111787400000001</v>
      </c>
      <c r="S1579" s="231">
        <v>0</v>
      </c>
      <c r="T1579" s="232">
        <f>S1579*H1579</f>
        <v>0</v>
      </c>
      <c r="AR1579" s="24" t="s">
        <v>243</v>
      </c>
      <c r="AT1579" s="24" t="s">
        <v>156</v>
      </c>
      <c r="AU1579" s="24" t="s">
        <v>85</v>
      </c>
      <c r="AY1579" s="24" t="s">
        <v>154</v>
      </c>
      <c r="BE1579" s="233">
        <f>IF(N1579="základní",J1579,0)</f>
        <v>0</v>
      </c>
      <c r="BF1579" s="233">
        <f>IF(N1579="snížená",J1579,0)</f>
        <v>0</v>
      </c>
      <c r="BG1579" s="233">
        <f>IF(N1579="zákl. přenesená",J1579,0)</f>
        <v>0</v>
      </c>
      <c r="BH1579" s="233">
        <f>IF(N1579="sníž. přenesená",J1579,0)</f>
        <v>0</v>
      </c>
      <c r="BI1579" s="233">
        <f>IF(N1579="nulová",J1579,0)</f>
        <v>0</v>
      </c>
      <c r="BJ1579" s="24" t="s">
        <v>38</v>
      </c>
      <c r="BK1579" s="233">
        <f>ROUND(I1579*H1579,2)</f>
        <v>0</v>
      </c>
      <c r="BL1579" s="24" t="s">
        <v>243</v>
      </c>
      <c r="BM1579" s="24" t="s">
        <v>1687</v>
      </c>
    </row>
    <row r="1580" s="1" customFormat="1">
      <c r="B1580" s="47"/>
      <c r="C1580" s="75"/>
      <c r="D1580" s="236" t="s">
        <v>258</v>
      </c>
      <c r="E1580" s="75"/>
      <c r="F1580" s="278" t="s">
        <v>1688</v>
      </c>
      <c r="G1580" s="75"/>
      <c r="H1580" s="75"/>
      <c r="I1580" s="192"/>
      <c r="J1580" s="75"/>
      <c r="K1580" s="75"/>
      <c r="L1580" s="73"/>
      <c r="M1580" s="279"/>
      <c r="N1580" s="48"/>
      <c r="O1580" s="48"/>
      <c r="P1580" s="48"/>
      <c r="Q1580" s="48"/>
      <c r="R1580" s="48"/>
      <c r="S1580" s="48"/>
      <c r="T1580" s="96"/>
      <c r="AT1580" s="24" t="s">
        <v>258</v>
      </c>
      <c r="AU1580" s="24" t="s">
        <v>85</v>
      </c>
    </row>
    <row r="1581" s="11" customFormat="1">
      <c r="B1581" s="234"/>
      <c r="C1581" s="235"/>
      <c r="D1581" s="236" t="s">
        <v>162</v>
      </c>
      <c r="E1581" s="237" t="s">
        <v>21</v>
      </c>
      <c r="F1581" s="238" t="s">
        <v>1183</v>
      </c>
      <c r="G1581" s="235"/>
      <c r="H1581" s="237" t="s">
        <v>21</v>
      </c>
      <c r="I1581" s="239"/>
      <c r="J1581" s="235"/>
      <c r="K1581" s="235"/>
      <c r="L1581" s="240"/>
      <c r="M1581" s="241"/>
      <c r="N1581" s="242"/>
      <c r="O1581" s="242"/>
      <c r="P1581" s="242"/>
      <c r="Q1581" s="242"/>
      <c r="R1581" s="242"/>
      <c r="S1581" s="242"/>
      <c r="T1581" s="243"/>
      <c r="AT1581" s="244" t="s">
        <v>162</v>
      </c>
      <c r="AU1581" s="244" t="s">
        <v>85</v>
      </c>
      <c r="AV1581" s="11" t="s">
        <v>38</v>
      </c>
      <c r="AW1581" s="11" t="s">
        <v>36</v>
      </c>
      <c r="AX1581" s="11" t="s">
        <v>76</v>
      </c>
      <c r="AY1581" s="244" t="s">
        <v>154</v>
      </c>
    </row>
    <row r="1582" s="11" customFormat="1">
      <c r="B1582" s="234"/>
      <c r="C1582" s="235"/>
      <c r="D1582" s="236" t="s">
        <v>162</v>
      </c>
      <c r="E1582" s="237" t="s">
        <v>21</v>
      </c>
      <c r="F1582" s="238" t="s">
        <v>1184</v>
      </c>
      <c r="G1582" s="235"/>
      <c r="H1582" s="237" t="s">
        <v>21</v>
      </c>
      <c r="I1582" s="239"/>
      <c r="J1582" s="235"/>
      <c r="K1582" s="235"/>
      <c r="L1582" s="240"/>
      <c r="M1582" s="241"/>
      <c r="N1582" s="242"/>
      <c r="O1582" s="242"/>
      <c r="P1582" s="242"/>
      <c r="Q1582" s="242"/>
      <c r="R1582" s="242"/>
      <c r="S1582" s="242"/>
      <c r="T1582" s="243"/>
      <c r="AT1582" s="244" t="s">
        <v>162</v>
      </c>
      <c r="AU1582" s="244" t="s">
        <v>85</v>
      </c>
      <c r="AV1582" s="11" t="s">
        <v>38</v>
      </c>
      <c r="AW1582" s="11" t="s">
        <v>36</v>
      </c>
      <c r="AX1582" s="11" t="s">
        <v>76</v>
      </c>
      <c r="AY1582" s="244" t="s">
        <v>154</v>
      </c>
    </row>
    <row r="1583" s="12" customFormat="1">
      <c r="B1583" s="245"/>
      <c r="C1583" s="246"/>
      <c r="D1583" s="236" t="s">
        <v>162</v>
      </c>
      <c r="E1583" s="247" t="s">
        <v>21</v>
      </c>
      <c r="F1583" s="248" t="s">
        <v>1186</v>
      </c>
      <c r="G1583" s="246"/>
      <c r="H1583" s="249">
        <v>115.226</v>
      </c>
      <c r="I1583" s="250"/>
      <c r="J1583" s="246"/>
      <c r="K1583" s="246"/>
      <c r="L1583" s="251"/>
      <c r="M1583" s="252"/>
      <c r="N1583" s="253"/>
      <c r="O1583" s="253"/>
      <c r="P1583" s="253"/>
      <c r="Q1583" s="253"/>
      <c r="R1583" s="253"/>
      <c r="S1583" s="253"/>
      <c r="T1583" s="254"/>
      <c r="AT1583" s="255" t="s">
        <v>162</v>
      </c>
      <c r="AU1583" s="255" t="s">
        <v>85</v>
      </c>
      <c r="AV1583" s="12" t="s">
        <v>85</v>
      </c>
      <c r="AW1583" s="12" t="s">
        <v>36</v>
      </c>
      <c r="AX1583" s="12" t="s">
        <v>76</v>
      </c>
      <c r="AY1583" s="255" t="s">
        <v>154</v>
      </c>
    </row>
    <row r="1584" s="13" customFormat="1">
      <c r="B1584" s="256"/>
      <c r="C1584" s="257"/>
      <c r="D1584" s="236" t="s">
        <v>162</v>
      </c>
      <c r="E1584" s="258" t="s">
        <v>21</v>
      </c>
      <c r="F1584" s="259" t="s">
        <v>166</v>
      </c>
      <c r="G1584" s="257"/>
      <c r="H1584" s="260">
        <v>115.226</v>
      </c>
      <c r="I1584" s="261"/>
      <c r="J1584" s="257"/>
      <c r="K1584" s="257"/>
      <c r="L1584" s="262"/>
      <c r="M1584" s="263"/>
      <c r="N1584" s="264"/>
      <c r="O1584" s="264"/>
      <c r="P1584" s="264"/>
      <c r="Q1584" s="264"/>
      <c r="R1584" s="264"/>
      <c r="S1584" s="264"/>
      <c r="T1584" s="265"/>
      <c r="AT1584" s="266" t="s">
        <v>162</v>
      </c>
      <c r="AU1584" s="266" t="s">
        <v>85</v>
      </c>
      <c r="AV1584" s="13" t="s">
        <v>160</v>
      </c>
      <c r="AW1584" s="13" t="s">
        <v>36</v>
      </c>
      <c r="AX1584" s="13" t="s">
        <v>38</v>
      </c>
      <c r="AY1584" s="266" t="s">
        <v>154</v>
      </c>
    </row>
    <row r="1585" s="1" customFormat="1" ht="16.5" customHeight="1">
      <c r="B1585" s="47"/>
      <c r="C1585" s="222" t="s">
        <v>1689</v>
      </c>
      <c r="D1585" s="222" t="s">
        <v>156</v>
      </c>
      <c r="E1585" s="223" t="s">
        <v>1690</v>
      </c>
      <c r="F1585" s="224" t="s">
        <v>1691</v>
      </c>
      <c r="G1585" s="225" t="s">
        <v>179</v>
      </c>
      <c r="H1585" s="226">
        <v>27.039999999999999</v>
      </c>
      <c r="I1585" s="227"/>
      <c r="J1585" s="228">
        <f>ROUND(I1585*H1585,2)</f>
        <v>0</v>
      </c>
      <c r="K1585" s="224" t="s">
        <v>21</v>
      </c>
      <c r="L1585" s="73"/>
      <c r="M1585" s="229" t="s">
        <v>21</v>
      </c>
      <c r="N1585" s="230" t="s">
        <v>47</v>
      </c>
      <c r="O1585" s="48"/>
      <c r="P1585" s="231">
        <f>O1585*H1585</f>
        <v>0</v>
      </c>
      <c r="Q1585" s="231">
        <v>8.0000000000000007E-05</v>
      </c>
      <c r="R1585" s="231">
        <f>Q1585*H1585</f>
        <v>0.0021632000000000001</v>
      </c>
      <c r="S1585" s="231">
        <v>0</v>
      </c>
      <c r="T1585" s="232">
        <f>S1585*H1585</f>
        <v>0</v>
      </c>
      <c r="AR1585" s="24" t="s">
        <v>243</v>
      </c>
      <c r="AT1585" s="24" t="s">
        <v>156</v>
      </c>
      <c r="AU1585" s="24" t="s">
        <v>85</v>
      </c>
      <c r="AY1585" s="24" t="s">
        <v>154</v>
      </c>
      <c r="BE1585" s="233">
        <f>IF(N1585="základní",J1585,0)</f>
        <v>0</v>
      </c>
      <c r="BF1585" s="233">
        <f>IF(N1585="snížená",J1585,0)</f>
        <v>0</v>
      </c>
      <c r="BG1585" s="233">
        <f>IF(N1585="zákl. přenesená",J1585,0)</f>
        <v>0</v>
      </c>
      <c r="BH1585" s="233">
        <f>IF(N1585="sníž. přenesená",J1585,0)</f>
        <v>0</v>
      </c>
      <c r="BI1585" s="233">
        <f>IF(N1585="nulová",J1585,0)</f>
        <v>0</v>
      </c>
      <c r="BJ1585" s="24" t="s">
        <v>38</v>
      </c>
      <c r="BK1585" s="233">
        <f>ROUND(I1585*H1585,2)</f>
        <v>0</v>
      </c>
      <c r="BL1585" s="24" t="s">
        <v>243</v>
      </c>
      <c r="BM1585" s="24" t="s">
        <v>1692</v>
      </c>
    </row>
    <row r="1586" s="11" customFormat="1">
      <c r="B1586" s="234"/>
      <c r="C1586" s="235"/>
      <c r="D1586" s="236" t="s">
        <v>162</v>
      </c>
      <c r="E1586" s="237" t="s">
        <v>21</v>
      </c>
      <c r="F1586" s="238" t="s">
        <v>1183</v>
      </c>
      <c r="G1586" s="235"/>
      <c r="H1586" s="237" t="s">
        <v>21</v>
      </c>
      <c r="I1586" s="239"/>
      <c r="J1586" s="235"/>
      <c r="K1586" s="235"/>
      <c r="L1586" s="240"/>
      <c r="M1586" s="241"/>
      <c r="N1586" s="242"/>
      <c r="O1586" s="242"/>
      <c r="P1586" s="242"/>
      <c r="Q1586" s="242"/>
      <c r="R1586" s="242"/>
      <c r="S1586" s="242"/>
      <c r="T1586" s="243"/>
      <c r="AT1586" s="244" t="s">
        <v>162</v>
      </c>
      <c r="AU1586" s="244" t="s">
        <v>85</v>
      </c>
      <c r="AV1586" s="11" t="s">
        <v>38</v>
      </c>
      <c r="AW1586" s="11" t="s">
        <v>36</v>
      </c>
      <c r="AX1586" s="11" t="s">
        <v>76</v>
      </c>
      <c r="AY1586" s="244" t="s">
        <v>154</v>
      </c>
    </row>
    <row r="1587" s="12" customFormat="1">
      <c r="B1587" s="245"/>
      <c r="C1587" s="246"/>
      <c r="D1587" s="236" t="s">
        <v>162</v>
      </c>
      <c r="E1587" s="247" t="s">
        <v>21</v>
      </c>
      <c r="F1587" s="248" t="s">
        <v>1693</v>
      </c>
      <c r="G1587" s="246"/>
      <c r="H1587" s="249">
        <v>27.039999999999999</v>
      </c>
      <c r="I1587" s="250"/>
      <c r="J1587" s="246"/>
      <c r="K1587" s="246"/>
      <c r="L1587" s="251"/>
      <c r="M1587" s="252"/>
      <c r="N1587" s="253"/>
      <c r="O1587" s="253"/>
      <c r="P1587" s="253"/>
      <c r="Q1587" s="253"/>
      <c r="R1587" s="253"/>
      <c r="S1587" s="253"/>
      <c r="T1587" s="254"/>
      <c r="AT1587" s="255" t="s">
        <v>162</v>
      </c>
      <c r="AU1587" s="255" t="s">
        <v>85</v>
      </c>
      <c r="AV1587" s="12" t="s">
        <v>85</v>
      </c>
      <c r="AW1587" s="12" t="s">
        <v>36</v>
      </c>
      <c r="AX1587" s="12" t="s">
        <v>76</v>
      </c>
      <c r="AY1587" s="255" t="s">
        <v>154</v>
      </c>
    </row>
    <row r="1588" s="13" customFormat="1">
      <c r="B1588" s="256"/>
      <c r="C1588" s="257"/>
      <c r="D1588" s="236" t="s">
        <v>162</v>
      </c>
      <c r="E1588" s="258" t="s">
        <v>21</v>
      </c>
      <c r="F1588" s="259" t="s">
        <v>166</v>
      </c>
      <c r="G1588" s="257"/>
      <c r="H1588" s="260">
        <v>27.039999999999999</v>
      </c>
      <c r="I1588" s="261"/>
      <c r="J1588" s="257"/>
      <c r="K1588" s="257"/>
      <c r="L1588" s="262"/>
      <c r="M1588" s="263"/>
      <c r="N1588" s="264"/>
      <c r="O1588" s="264"/>
      <c r="P1588" s="264"/>
      <c r="Q1588" s="264"/>
      <c r="R1588" s="264"/>
      <c r="S1588" s="264"/>
      <c r="T1588" s="265"/>
      <c r="AT1588" s="266" t="s">
        <v>162</v>
      </c>
      <c r="AU1588" s="266" t="s">
        <v>85</v>
      </c>
      <c r="AV1588" s="13" t="s">
        <v>160</v>
      </c>
      <c r="AW1588" s="13" t="s">
        <v>36</v>
      </c>
      <c r="AX1588" s="13" t="s">
        <v>38</v>
      </c>
      <c r="AY1588" s="266" t="s">
        <v>154</v>
      </c>
    </row>
    <row r="1589" s="1" customFormat="1" ht="25.5" customHeight="1">
      <c r="B1589" s="47"/>
      <c r="C1589" s="222" t="s">
        <v>1694</v>
      </c>
      <c r="D1589" s="222" t="s">
        <v>156</v>
      </c>
      <c r="E1589" s="223" t="s">
        <v>1695</v>
      </c>
      <c r="F1589" s="224" t="s">
        <v>1696</v>
      </c>
      <c r="G1589" s="225" t="s">
        <v>179</v>
      </c>
      <c r="H1589" s="226">
        <v>13.52</v>
      </c>
      <c r="I1589" s="227"/>
      <c r="J1589" s="228">
        <f>ROUND(I1589*H1589,2)</f>
        <v>0</v>
      </c>
      <c r="K1589" s="224" t="s">
        <v>21</v>
      </c>
      <c r="L1589" s="73"/>
      <c r="M1589" s="229" t="s">
        <v>21</v>
      </c>
      <c r="N1589" s="230" t="s">
        <v>47</v>
      </c>
      <c r="O1589" s="48"/>
      <c r="P1589" s="231">
        <f>O1589*H1589</f>
        <v>0</v>
      </c>
      <c r="Q1589" s="231">
        <v>0.01167</v>
      </c>
      <c r="R1589" s="231">
        <f>Q1589*H1589</f>
        <v>0.15777839999999999</v>
      </c>
      <c r="S1589" s="231">
        <v>0</v>
      </c>
      <c r="T1589" s="232">
        <f>S1589*H1589</f>
        <v>0</v>
      </c>
      <c r="AR1589" s="24" t="s">
        <v>243</v>
      </c>
      <c r="AT1589" s="24" t="s">
        <v>156</v>
      </c>
      <c r="AU1589" s="24" t="s">
        <v>85</v>
      </c>
      <c r="AY1589" s="24" t="s">
        <v>154</v>
      </c>
      <c r="BE1589" s="233">
        <f>IF(N1589="základní",J1589,0)</f>
        <v>0</v>
      </c>
      <c r="BF1589" s="233">
        <f>IF(N1589="snížená",J1589,0)</f>
        <v>0</v>
      </c>
      <c r="BG1589" s="233">
        <f>IF(N1589="zákl. přenesená",J1589,0)</f>
        <v>0</v>
      </c>
      <c r="BH1589" s="233">
        <f>IF(N1589="sníž. přenesená",J1589,0)</f>
        <v>0</v>
      </c>
      <c r="BI1589" s="233">
        <f>IF(N1589="nulová",J1589,0)</f>
        <v>0</v>
      </c>
      <c r="BJ1589" s="24" t="s">
        <v>38</v>
      </c>
      <c r="BK1589" s="233">
        <f>ROUND(I1589*H1589,2)</f>
        <v>0</v>
      </c>
      <c r="BL1589" s="24" t="s">
        <v>243</v>
      </c>
      <c r="BM1589" s="24" t="s">
        <v>1697</v>
      </c>
    </row>
    <row r="1590" s="11" customFormat="1">
      <c r="B1590" s="234"/>
      <c r="C1590" s="235"/>
      <c r="D1590" s="236" t="s">
        <v>162</v>
      </c>
      <c r="E1590" s="237" t="s">
        <v>21</v>
      </c>
      <c r="F1590" s="238" t="s">
        <v>1183</v>
      </c>
      <c r="G1590" s="235"/>
      <c r="H1590" s="237" t="s">
        <v>21</v>
      </c>
      <c r="I1590" s="239"/>
      <c r="J1590" s="235"/>
      <c r="K1590" s="235"/>
      <c r="L1590" s="240"/>
      <c r="M1590" s="241"/>
      <c r="N1590" s="242"/>
      <c r="O1590" s="242"/>
      <c r="P1590" s="242"/>
      <c r="Q1590" s="242"/>
      <c r="R1590" s="242"/>
      <c r="S1590" s="242"/>
      <c r="T1590" s="243"/>
      <c r="AT1590" s="244" t="s">
        <v>162</v>
      </c>
      <c r="AU1590" s="244" t="s">
        <v>85</v>
      </c>
      <c r="AV1590" s="11" t="s">
        <v>38</v>
      </c>
      <c r="AW1590" s="11" t="s">
        <v>36</v>
      </c>
      <c r="AX1590" s="11" t="s">
        <v>76</v>
      </c>
      <c r="AY1590" s="244" t="s">
        <v>154</v>
      </c>
    </row>
    <row r="1591" s="12" customFormat="1">
      <c r="B1591" s="245"/>
      <c r="C1591" s="246"/>
      <c r="D1591" s="236" t="s">
        <v>162</v>
      </c>
      <c r="E1591" s="247" t="s">
        <v>21</v>
      </c>
      <c r="F1591" s="248" t="s">
        <v>1698</v>
      </c>
      <c r="G1591" s="246"/>
      <c r="H1591" s="249">
        <v>13.52</v>
      </c>
      <c r="I1591" s="250"/>
      <c r="J1591" s="246"/>
      <c r="K1591" s="246"/>
      <c r="L1591" s="251"/>
      <c r="M1591" s="252"/>
      <c r="N1591" s="253"/>
      <c r="O1591" s="253"/>
      <c r="P1591" s="253"/>
      <c r="Q1591" s="253"/>
      <c r="R1591" s="253"/>
      <c r="S1591" s="253"/>
      <c r="T1591" s="254"/>
      <c r="AT1591" s="255" t="s">
        <v>162</v>
      </c>
      <c r="AU1591" s="255" t="s">
        <v>85</v>
      </c>
      <c r="AV1591" s="12" t="s">
        <v>85</v>
      </c>
      <c r="AW1591" s="12" t="s">
        <v>36</v>
      </c>
      <c r="AX1591" s="12" t="s">
        <v>76</v>
      </c>
      <c r="AY1591" s="255" t="s">
        <v>154</v>
      </c>
    </row>
    <row r="1592" s="13" customFormat="1">
      <c r="B1592" s="256"/>
      <c r="C1592" s="257"/>
      <c r="D1592" s="236" t="s">
        <v>162</v>
      </c>
      <c r="E1592" s="258" t="s">
        <v>21</v>
      </c>
      <c r="F1592" s="259" t="s">
        <v>166</v>
      </c>
      <c r="G1592" s="257"/>
      <c r="H1592" s="260">
        <v>13.52</v>
      </c>
      <c r="I1592" s="261"/>
      <c r="J1592" s="257"/>
      <c r="K1592" s="257"/>
      <c r="L1592" s="262"/>
      <c r="M1592" s="263"/>
      <c r="N1592" s="264"/>
      <c r="O1592" s="264"/>
      <c r="P1592" s="264"/>
      <c r="Q1592" s="264"/>
      <c r="R1592" s="264"/>
      <c r="S1592" s="264"/>
      <c r="T1592" s="265"/>
      <c r="AT1592" s="266" t="s">
        <v>162</v>
      </c>
      <c r="AU1592" s="266" t="s">
        <v>85</v>
      </c>
      <c r="AV1592" s="13" t="s">
        <v>160</v>
      </c>
      <c r="AW1592" s="13" t="s">
        <v>36</v>
      </c>
      <c r="AX1592" s="13" t="s">
        <v>38</v>
      </c>
      <c r="AY1592" s="266" t="s">
        <v>154</v>
      </c>
    </row>
    <row r="1593" s="1" customFormat="1" ht="25.5" customHeight="1">
      <c r="B1593" s="47"/>
      <c r="C1593" s="222" t="s">
        <v>1699</v>
      </c>
      <c r="D1593" s="222" t="s">
        <v>156</v>
      </c>
      <c r="E1593" s="223" t="s">
        <v>1700</v>
      </c>
      <c r="F1593" s="224" t="s">
        <v>1701</v>
      </c>
      <c r="G1593" s="225" t="s">
        <v>179</v>
      </c>
      <c r="H1593" s="226">
        <v>17.600000000000001</v>
      </c>
      <c r="I1593" s="227"/>
      <c r="J1593" s="228">
        <f>ROUND(I1593*H1593,2)</f>
        <v>0</v>
      </c>
      <c r="K1593" s="224" t="s">
        <v>21</v>
      </c>
      <c r="L1593" s="73"/>
      <c r="M1593" s="229" t="s">
        <v>21</v>
      </c>
      <c r="N1593" s="230" t="s">
        <v>47</v>
      </c>
      <c r="O1593" s="48"/>
      <c r="P1593" s="231">
        <f>O1593*H1593</f>
        <v>0</v>
      </c>
      <c r="Q1593" s="231">
        <v>0.0099500000000000005</v>
      </c>
      <c r="R1593" s="231">
        <f>Q1593*H1593</f>
        <v>0.17512000000000003</v>
      </c>
      <c r="S1593" s="231">
        <v>0</v>
      </c>
      <c r="T1593" s="232">
        <f>S1593*H1593</f>
        <v>0</v>
      </c>
      <c r="AR1593" s="24" t="s">
        <v>243</v>
      </c>
      <c r="AT1593" s="24" t="s">
        <v>156</v>
      </c>
      <c r="AU1593" s="24" t="s">
        <v>85</v>
      </c>
      <c r="AY1593" s="24" t="s">
        <v>154</v>
      </c>
      <c r="BE1593" s="233">
        <f>IF(N1593="základní",J1593,0)</f>
        <v>0</v>
      </c>
      <c r="BF1593" s="233">
        <f>IF(N1593="snížená",J1593,0)</f>
        <v>0</v>
      </c>
      <c r="BG1593" s="233">
        <f>IF(N1593="zákl. přenesená",J1593,0)</f>
        <v>0</v>
      </c>
      <c r="BH1593" s="233">
        <f>IF(N1593="sníž. přenesená",J1593,0)</f>
        <v>0</v>
      </c>
      <c r="BI1593" s="233">
        <f>IF(N1593="nulová",J1593,0)</f>
        <v>0</v>
      </c>
      <c r="BJ1593" s="24" t="s">
        <v>38</v>
      </c>
      <c r="BK1593" s="233">
        <f>ROUND(I1593*H1593,2)</f>
        <v>0</v>
      </c>
      <c r="BL1593" s="24" t="s">
        <v>243</v>
      </c>
      <c r="BM1593" s="24" t="s">
        <v>1702</v>
      </c>
    </row>
    <row r="1594" s="11" customFormat="1">
      <c r="B1594" s="234"/>
      <c r="C1594" s="235"/>
      <c r="D1594" s="236" t="s">
        <v>162</v>
      </c>
      <c r="E1594" s="237" t="s">
        <v>21</v>
      </c>
      <c r="F1594" s="238" t="s">
        <v>395</v>
      </c>
      <c r="G1594" s="235"/>
      <c r="H1594" s="237" t="s">
        <v>21</v>
      </c>
      <c r="I1594" s="239"/>
      <c r="J1594" s="235"/>
      <c r="K1594" s="235"/>
      <c r="L1594" s="240"/>
      <c r="M1594" s="241"/>
      <c r="N1594" s="242"/>
      <c r="O1594" s="242"/>
      <c r="P1594" s="242"/>
      <c r="Q1594" s="242"/>
      <c r="R1594" s="242"/>
      <c r="S1594" s="242"/>
      <c r="T1594" s="243"/>
      <c r="AT1594" s="244" t="s">
        <v>162</v>
      </c>
      <c r="AU1594" s="244" t="s">
        <v>85</v>
      </c>
      <c r="AV1594" s="11" t="s">
        <v>38</v>
      </c>
      <c r="AW1594" s="11" t="s">
        <v>36</v>
      </c>
      <c r="AX1594" s="11" t="s">
        <v>76</v>
      </c>
      <c r="AY1594" s="244" t="s">
        <v>154</v>
      </c>
    </row>
    <row r="1595" s="12" customFormat="1">
      <c r="B1595" s="245"/>
      <c r="C1595" s="246"/>
      <c r="D1595" s="236" t="s">
        <v>162</v>
      </c>
      <c r="E1595" s="247" t="s">
        <v>21</v>
      </c>
      <c r="F1595" s="248" t="s">
        <v>1703</v>
      </c>
      <c r="G1595" s="246"/>
      <c r="H1595" s="249">
        <v>17.600000000000001</v>
      </c>
      <c r="I1595" s="250"/>
      <c r="J1595" s="246"/>
      <c r="K1595" s="246"/>
      <c r="L1595" s="251"/>
      <c r="M1595" s="252"/>
      <c r="N1595" s="253"/>
      <c r="O1595" s="253"/>
      <c r="P1595" s="253"/>
      <c r="Q1595" s="253"/>
      <c r="R1595" s="253"/>
      <c r="S1595" s="253"/>
      <c r="T1595" s="254"/>
      <c r="AT1595" s="255" t="s">
        <v>162</v>
      </c>
      <c r="AU1595" s="255" t="s">
        <v>85</v>
      </c>
      <c r="AV1595" s="12" t="s">
        <v>85</v>
      </c>
      <c r="AW1595" s="12" t="s">
        <v>36</v>
      </c>
      <c r="AX1595" s="12" t="s">
        <v>76</v>
      </c>
      <c r="AY1595" s="255" t="s">
        <v>154</v>
      </c>
    </row>
    <row r="1596" s="13" customFormat="1">
      <c r="B1596" s="256"/>
      <c r="C1596" s="257"/>
      <c r="D1596" s="236" t="s">
        <v>162</v>
      </c>
      <c r="E1596" s="258" t="s">
        <v>21</v>
      </c>
      <c r="F1596" s="259" t="s">
        <v>166</v>
      </c>
      <c r="G1596" s="257"/>
      <c r="H1596" s="260">
        <v>17.600000000000001</v>
      </c>
      <c r="I1596" s="261"/>
      <c r="J1596" s="257"/>
      <c r="K1596" s="257"/>
      <c r="L1596" s="262"/>
      <c r="M1596" s="263"/>
      <c r="N1596" s="264"/>
      <c r="O1596" s="264"/>
      <c r="P1596" s="264"/>
      <c r="Q1596" s="264"/>
      <c r="R1596" s="264"/>
      <c r="S1596" s="264"/>
      <c r="T1596" s="265"/>
      <c r="AT1596" s="266" t="s">
        <v>162</v>
      </c>
      <c r="AU1596" s="266" t="s">
        <v>85</v>
      </c>
      <c r="AV1596" s="13" t="s">
        <v>160</v>
      </c>
      <c r="AW1596" s="13" t="s">
        <v>36</v>
      </c>
      <c r="AX1596" s="13" t="s">
        <v>38</v>
      </c>
      <c r="AY1596" s="266" t="s">
        <v>154</v>
      </c>
    </row>
    <row r="1597" s="1" customFormat="1" ht="25.5" customHeight="1">
      <c r="B1597" s="47"/>
      <c r="C1597" s="222" t="s">
        <v>1704</v>
      </c>
      <c r="D1597" s="222" t="s">
        <v>156</v>
      </c>
      <c r="E1597" s="223" t="s">
        <v>1705</v>
      </c>
      <c r="F1597" s="224" t="s">
        <v>1706</v>
      </c>
      <c r="G1597" s="225" t="s">
        <v>269</v>
      </c>
      <c r="H1597" s="226">
        <v>4</v>
      </c>
      <c r="I1597" s="227"/>
      <c r="J1597" s="228">
        <f>ROUND(I1597*H1597,2)</f>
        <v>0</v>
      </c>
      <c r="K1597" s="224" t="s">
        <v>21</v>
      </c>
      <c r="L1597" s="73"/>
      <c r="M1597" s="229" t="s">
        <v>21</v>
      </c>
      <c r="N1597" s="230" t="s">
        <v>47</v>
      </c>
      <c r="O1597" s="48"/>
      <c r="P1597" s="231">
        <f>O1597*H1597</f>
        <v>0</v>
      </c>
      <c r="Q1597" s="231">
        <v>0.00155</v>
      </c>
      <c r="R1597" s="231">
        <f>Q1597*H1597</f>
        <v>0.0061999999999999998</v>
      </c>
      <c r="S1597" s="231">
        <v>0</v>
      </c>
      <c r="T1597" s="232">
        <f>S1597*H1597</f>
        <v>0</v>
      </c>
      <c r="AR1597" s="24" t="s">
        <v>243</v>
      </c>
      <c r="AT1597" s="24" t="s">
        <v>156</v>
      </c>
      <c r="AU1597" s="24" t="s">
        <v>85</v>
      </c>
      <c r="AY1597" s="24" t="s">
        <v>154</v>
      </c>
      <c r="BE1597" s="233">
        <f>IF(N1597="základní",J1597,0)</f>
        <v>0</v>
      </c>
      <c r="BF1597" s="233">
        <f>IF(N1597="snížená",J1597,0)</f>
        <v>0</v>
      </c>
      <c r="BG1597" s="233">
        <f>IF(N1597="zákl. přenesená",J1597,0)</f>
        <v>0</v>
      </c>
      <c r="BH1597" s="233">
        <f>IF(N1597="sníž. přenesená",J1597,0)</f>
        <v>0</v>
      </c>
      <c r="BI1597" s="233">
        <f>IF(N1597="nulová",J1597,0)</f>
        <v>0</v>
      </c>
      <c r="BJ1597" s="24" t="s">
        <v>38</v>
      </c>
      <c r="BK1597" s="233">
        <f>ROUND(I1597*H1597,2)</f>
        <v>0</v>
      </c>
      <c r="BL1597" s="24" t="s">
        <v>243</v>
      </c>
      <c r="BM1597" s="24" t="s">
        <v>1707</v>
      </c>
    </row>
    <row r="1598" s="11" customFormat="1">
      <c r="B1598" s="234"/>
      <c r="C1598" s="235"/>
      <c r="D1598" s="236" t="s">
        <v>162</v>
      </c>
      <c r="E1598" s="237" t="s">
        <v>21</v>
      </c>
      <c r="F1598" s="238" t="s">
        <v>1183</v>
      </c>
      <c r="G1598" s="235"/>
      <c r="H1598" s="237" t="s">
        <v>21</v>
      </c>
      <c r="I1598" s="239"/>
      <c r="J1598" s="235"/>
      <c r="K1598" s="235"/>
      <c r="L1598" s="240"/>
      <c r="M1598" s="241"/>
      <c r="N1598" s="242"/>
      <c r="O1598" s="242"/>
      <c r="P1598" s="242"/>
      <c r="Q1598" s="242"/>
      <c r="R1598" s="242"/>
      <c r="S1598" s="242"/>
      <c r="T1598" s="243"/>
      <c r="AT1598" s="244" t="s">
        <v>162</v>
      </c>
      <c r="AU1598" s="244" t="s">
        <v>85</v>
      </c>
      <c r="AV1598" s="11" t="s">
        <v>38</v>
      </c>
      <c r="AW1598" s="11" t="s">
        <v>36</v>
      </c>
      <c r="AX1598" s="11" t="s">
        <v>76</v>
      </c>
      <c r="AY1598" s="244" t="s">
        <v>154</v>
      </c>
    </row>
    <row r="1599" s="11" customFormat="1">
      <c r="B1599" s="234"/>
      <c r="C1599" s="235"/>
      <c r="D1599" s="236" t="s">
        <v>162</v>
      </c>
      <c r="E1599" s="237" t="s">
        <v>21</v>
      </c>
      <c r="F1599" s="238" t="s">
        <v>1708</v>
      </c>
      <c r="G1599" s="235"/>
      <c r="H1599" s="237" t="s">
        <v>21</v>
      </c>
      <c r="I1599" s="239"/>
      <c r="J1599" s="235"/>
      <c r="K1599" s="235"/>
      <c r="L1599" s="240"/>
      <c r="M1599" s="241"/>
      <c r="N1599" s="242"/>
      <c r="O1599" s="242"/>
      <c r="P1599" s="242"/>
      <c r="Q1599" s="242"/>
      <c r="R1599" s="242"/>
      <c r="S1599" s="242"/>
      <c r="T1599" s="243"/>
      <c r="AT1599" s="244" t="s">
        <v>162</v>
      </c>
      <c r="AU1599" s="244" t="s">
        <v>85</v>
      </c>
      <c r="AV1599" s="11" t="s">
        <v>38</v>
      </c>
      <c r="AW1599" s="11" t="s">
        <v>36</v>
      </c>
      <c r="AX1599" s="11" t="s">
        <v>76</v>
      </c>
      <c r="AY1599" s="244" t="s">
        <v>154</v>
      </c>
    </row>
    <row r="1600" s="12" customFormat="1">
      <c r="B1600" s="245"/>
      <c r="C1600" s="246"/>
      <c r="D1600" s="236" t="s">
        <v>162</v>
      </c>
      <c r="E1600" s="247" t="s">
        <v>21</v>
      </c>
      <c r="F1600" s="248" t="s">
        <v>1709</v>
      </c>
      <c r="G1600" s="246"/>
      <c r="H1600" s="249">
        <v>4</v>
      </c>
      <c r="I1600" s="250"/>
      <c r="J1600" s="246"/>
      <c r="K1600" s="246"/>
      <c r="L1600" s="251"/>
      <c r="M1600" s="252"/>
      <c r="N1600" s="253"/>
      <c r="O1600" s="253"/>
      <c r="P1600" s="253"/>
      <c r="Q1600" s="253"/>
      <c r="R1600" s="253"/>
      <c r="S1600" s="253"/>
      <c r="T1600" s="254"/>
      <c r="AT1600" s="255" t="s">
        <v>162</v>
      </c>
      <c r="AU1600" s="255" t="s">
        <v>85</v>
      </c>
      <c r="AV1600" s="12" t="s">
        <v>85</v>
      </c>
      <c r="AW1600" s="12" t="s">
        <v>36</v>
      </c>
      <c r="AX1600" s="12" t="s">
        <v>76</v>
      </c>
      <c r="AY1600" s="255" t="s">
        <v>154</v>
      </c>
    </row>
    <row r="1601" s="13" customFormat="1">
      <c r="B1601" s="256"/>
      <c r="C1601" s="257"/>
      <c r="D1601" s="236" t="s">
        <v>162</v>
      </c>
      <c r="E1601" s="258" t="s">
        <v>21</v>
      </c>
      <c r="F1601" s="259" t="s">
        <v>166</v>
      </c>
      <c r="G1601" s="257"/>
      <c r="H1601" s="260">
        <v>4</v>
      </c>
      <c r="I1601" s="261"/>
      <c r="J1601" s="257"/>
      <c r="K1601" s="257"/>
      <c r="L1601" s="262"/>
      <c r="M1601" s="263"/>
      <c r="N1601" s="264"/>
      <c r="O1601" s="264"/>
      <c r="P1601" s="264"/>
      <c r="Q1601" s="264"/>
      <c r="R1601" s="264"/>
      <c r="S1601" s="264"/>
      <c r="T1601" s="265"/>
      <c r="AT1601" s="266" t="s">
        <v>162</v>
      </c>
      <c r="AU1601" s="266" t="s">
        <v>85</v>
      </c>
      <c r="AV1601" s="13" t="s">
        <v>160</v>
      </c>
      <c r="AW1601" s="13" t="s">
        <v>36</v>
      </c>
      <c r="AX1601" s="13" t="s">
        <v>38</v>
      </c>
      <c r="AY1601" s="266" t="s">
        <v>154</v>
      </c>
    </row>
    <row r="1602" s="1" customFormat="1" ht="25.5" customHeight="1">
      <c r="B1602" s="47"/>
      <c r="C1602" s="222" t="s">
        <v>1710</v>
      </c>
      <c r="D1602" s="222" t="s">
        <v>156</v>
      </c>
      <c r="E1602" s="223" t="s">
        <v>1711</v>
      </c>
      <c r="F1602" s="224" t="s">
        <v>1712</v>
      </c>
      <c r="G1602" s="225" t="s">
        <v>269</v>
      </c>
      <c r="H1602" s="226">
        <v>1</v>
      </c>
      <c r="I1602" s="227"/>
      <c r="J1602" s="228">
        <f>ROUND(I1602*H1602,2)</f>
        <v>0</v>
      </c>
      <c r="K1602" s="224" t="s">
        <v>21</v>
      </c>
      <c r="L1602" s="73"/>
      <c r="M1602" s="229" t="s">
        <v>21</v>
      </c>
      <c r="N1602" s="230" t="s">
        <v>47</v>
      </c>
      <c r="O1602" s="48"/>
      <c r="P1602" s="231">
        <f>O1602*H1602</f>
        <v>0</v>
      </c>
      <c r="Q1602" s="231">
        <v>0.0021900000000000001</v>
      </c>
      <c r="R1602" s="231">
        <f>Q1602*H1602</f>
        <v>0.0021900000000000001</v>
      </c>
      <c r="S1602" s="231">
        <v>0</v>
      </c>
      <c r="T1602" s="232">
        <f>S1602*H1602</f>
        <v>0</v>
      </c>
      <c r="AR1602" s="24" t="s">
        <v>243</v>
      </c>
      <c r="AT1602" s="24" t="s">
        <v>156</v>
      </c>
      <c r="AU1602" s="24" t="s">
        <v>85</v>
      </c>
      <c r="AY1602" s="24" t="s">
        <v>154</v>
      </c>
      <c r="BE1602" s="233">
        <f>IF(N1602="základní",J1602,0)</f>
        <v>0</v>
      </c>
      <c r="BF1602" s="233">
        <f>IF(N1602="snížená",J1602,0)</f>
        <v>0</v>
      </c>
      <c r="BG1602" s="233">
        <f>IF(N1602="zákl. přenesená",J1602,0)</f>
        <v>0</v>
      </c>
      <c r="BH1602" s="233">
        <f>IF(N1602="sníž. přenesená",J1602,0)</f>
        <v>0</v>
      </c>
      <c r="BI1602" s="233">
        <f>IF(N1602="nulová",J1602,0)</f>
        <v>0</v>
      </c>
      <c r="BJ1602" s="24" t="s">
        <v>38</v>
      </c>
      <c r="BK1602" s="233">
        <f>ROUND(I1602*H1602,2)</f>
        <v>0</v>
      </c>
      <c r="BL1602" s="24" t="s">
        <v>243</v>
      </c>
      <c r="BM1602" s="24" t="s">
        <v>1713</v>
      </c>
    </row>
    <row r="1603" s="11" customFormat="1">
      <c r="B1603" s="234"/>
      <c r="C1603" s="235"/>
      <c r="D1603" s="236" t="s">
        <v>162</v>
      </c>
      <c r="E1603" s="237" t="s">
        <v>21</v>
      </c>
      <c r="F1603" s="238" t="s">
        <v>1183</v>
      </c>
      <c r="G1603" s="235"/>
      <c r="H1603" s="237" t="s">
        <v>21</v>
      </c>
      <c r="I1603" s="239"/>
      <c r="J1603" s="235"/>
      <c r="K1603" s="235"/>
      <c r="L1603" s="240"/>
      <c r="M1603" s="241"/>
      <c r="N1603" s="242"/>
      <c r="O1603" s="242"/>
      <c r="P1603" s="242"/>
      <c r="Q1603" s="242"/>
      <c r="R1603" s="242"/>
      <c r="S1603" s="242"/>
      <c r="T1603" s="243"/>
      <c r="AT1603" s="244" t="s">
        <v>162</v>
      </c>
      <c r="AU1603" s="244" t="s">
        <v>85</v>
      </c>
      <c r="AV1603" s="11" t="s">
        <v>38</v>
      </c>
      <c r="AW1603" s="11" t="s">
        <v>36</v>
      </c>
      <c r="AX1603" s="11" t="s">
        <v>76</v>
      </c>
      <c r="AY1603" s="244" t="s">
        <v>154</v>
      </c>
    </row>
    <row r="1604" s="11" customFormat="1">
      <c r="B1604" s="234"/>
      <c r="C1604" s="235"/>
      <c r="D1604" s="236" t="s">
        <v>162</v>
      </c>
      <c r="E1604" s="237" t="s">
        <v>21</v>
      </c>
      <c r="F1604" s="238" t="s">
        <v>1714</v>
      </c>
      <c r="G1604" s="235"/>
      <c r="H1604" s="237" t="s">
        <v>21</v>
      </c>
      <c r="I1604" s="239"/>
      <c r="J1604" s="235"/>
      <c r="K1604" s="235"/>
      <c r="L1604" s="240"/>
      <c r="M1604" s="241"/>
      <c r="N1604" s="242"/>
      <c r="O1604" s="242"/>
      <c r="P1604" s="242"/>
      <c r="Q1604" s="242"/>
      <c r="R1604" s="242"/>
      <c r="S1604" s="242"/>
      <c r="T1604" s="243"/>
      <c r="AT1604" s="244" t="s">
        <v>162</v>
      </c>
      <c r="AU1604" s="244" t="s">
        <v>85</v>
      </c>
      <c r="AV1604" s="11" t="s">
        <v>38</v>
      </c>
      <c r="AW1604" s="11" t="s">
        <v>36</v>
      </c>
      <c r="AX1604" s="11" t="s">
        <v>76</v>
      </c>
      <c r="AY1604" s="244" t="s">
        <v>154</v>
      </c>
    </row>
    <row r="1605" s="12" customFormat="1">
      <c r="B1605" s="245"/>
      <c r="C1605" s="246"/>
      <c r="D1605" s="236" t="s">
        <v>162</v>
      </c>
      <c r="E1605" s="247" t="s">
        <v>21</v>
      </c>
      <c r="F1605" s="248" t="s">
        <v>659</v>
      </c>
      <c r="G1605" s="246"/>
      <c r="H1605" s="249">
        <v>1</v>
      </c>
      <c r="I1605" s="250"/>
      <c r="J1605" s="246"/>
      <c r="K1605" s="246"/>
      <c r="L1605" s="251"/>
      <c r="M1605" s="252"/>
      <c r="N1605" s="253"/>
      <c r="O1605" s="253"/>
      <c r="P1605" s="253"/>
      <c r="Q1605" s="253"/>
      <c r="R1605" s="253"/>
      <c r="S1605" s="253"/>
      <c r="T1605" s="254"/>
      <c r="AT1605" s="255" t="s">
        <v>162</v>
      </c>
      <c r="AU1605" s="255" t="s">
        <v>85</v>
      </c>
      <c r="AV1605" s="12" t="s">
        <v>85</v>
      </c>
      <c r="AW1605" s="12" t="s">
        <v>36</v>
      </c>
      <c r="AX1605" s="12" t="s">
        <v>76</v>
      </c>
      <c r="AY1605" s="255" t="s">
        <v>154</v>
      </c>
    </row>
    <row r="1606" s="13" customFormat="1">
      <c r="B1606" s="256"/>
      <c r="C1606" s="257"/>
      <c r="D1606" s="236" t="s">
        <v>162</v>
      </c>
      <c r="E1606" s="258" t="s">
        <v>21</v>
      </c>
      <c r="F1606" s="259" t="s">
        <v>166</v>
      </c>
      <c r="G1606" s="257"/>
      <c r="H1606" s="260">
        <v>1</v>
      </c>
      <c r="I1606" s="261"/>
      <c r="J1606" s="257"/>
      <c r="K1606" s="257"/>
      <c r="L1606" s="262"/>
      <c r="M1606" s="263"/>
      <c r="N1606" s="264"/>
      <c r="O1606" s="264"/>
      <c r="P1606" s="264"/>
      <c r="Q1606" s="264"/>
      <c r="R1606" s="264"/>
      <c r="S1606" s="264"/>
      <c r="T1606" s="265"/>
      <c r="AT1606" s="266" t="s">
        <v>162</v>
      </c>
      <c r="AU1606" s="266" t="s">
        <v>85</v>
      </c>
      <c r="AV1606" s="13" t="s">
        <v>160</v>
      </c>
      <c r="AW1606" s="13" t="s">
        <v>36</v>
      </c>
      <c r="AX1606" s="13" t="s">
        <v>38</v>
      </c>
      <c r="AY1606" s="266" t="s">
        <v>154</v>
      </c>
    </row>
    <row r="1607" s="1" customFormat="1" ht="16.5" customHeight="1">
      <c r="B1607" s="47"/>
      <c r="C1607" s="222" t="s">
        <v>1715</v>
      </c>
      <c r="D1607" s="222" t="s">
        <v>156</v>
      </c>
      <c r="E1607" s="223" t="s">
        <v>1716</v>
      </c>
      <c r="F1607" s="224" t="s">
        <v>1717</v>
      </c>
      <c r="G1607" s="225" t="s">
        <v>159</v>
      </c>
      <c r="H1607" s="226">
        <v>115.226</v>
      </c>
      <c r="I1607" s="227"/>
      <c r="J1607" s="228">
        <f>ROUND(I1607*H1607,2)</f>
        <v>0</v>
      </c>
      <c r="K1607" s="224" t="s">
        <v>21</v>
      </c>
      <c r="L1607" s="73"/>
      <c r="M1607" s="229" t="s">
        <v>21</v>
      </c>
      <c r="N1607" s="230" t="s">
        <v>47</v>
      </c>
      <c r="O1607" s="48"/>
      <c r="P1607" s="231">
        <f>O1607*H1607</f>
        <v>0</v>
      </c>
      <c r="Q1607" s="231">
        <v>4.0000000000000003E-05</v>
      </c>
      <c r="R1607" s="231">
        <f>Q1607*H1607</f>
        <v>0.00460904</v>
      </c>
      <c r="S1607" s="231">
        <v>0</v>
      </c>
      <c r="T1607" s="232">
        <f>S1607*H1607</f>
        <v>0</v>
      </c>
      <c r="AR1607" s="24" t="s">
        <v>243</v>
      </c>
      <c r="AT1607" s="24" t="s">
        <v>156</v>
      </c>
      <c r="AU1607" s="24" t="s">
        <v>85</v>
      </c>
      <c r="AY1607" s="24" t="s">
        <v>154</v>
      </c>
      <c r="BE1607" s="233">
        <f>IF(N1607="základní",J1607,0)</f>
        <v>0</v>
      </c>
      <c r="BF1607" s="233">
        <f>IF(N1607="snížená",J1607,0)</f>
        <v>0</v>
      </c>
      <c r="BG1607" s="233">
        <f>IF(N1607="zákl. přenesená",J1607,0)</f>
        <v>0</v>
      </c>
      <c r="BH1607" s="233">
        <f>IF(N1607="sníž. přenesená",J1607,0)</f>
        <v>0</v>
      </c>
      <c r="BI1607" s="233">
        <f>IF(N1607="nulová",J1607,0)</f>
        <v>0</v>
      </c>
      <c r="BJ1607" s="24" t="s">
        <v>38</v>
      </c>
      <c r="BK1607" s="233">
        <f>ROUND(I1607*H1607,2)</f>
        <v>0</v>
      </c>
      <c r="BL1607" s="24" t="s">
        <v>243</v>
      </c>
      <c r="BM1607" s="24" t="s">
        <v>1718</v>
      </c>
    </row>
    <row r="1608" s="1" customFormat="1" ht="16.5" customHeight="1">
      <c r="B1608" s="47"/>
      <c r="C1608" s="222" t="s">
        <v>1719</v>
      </c>
      <c r="D1608" s="222" t="s">
        <v>156</v>
      </c>
      <c r="E1608" s="223" t="s">
        <v>1720</v>
      </c>
      <c r="F1608" s="224" t="s">
        <v>1721</v>
      </c>
      <c r="G1608" s="225" t="s">
        <v>269</v>
      </c>
      <c r="H1608" s="226">
        <v>2</v>
      </c>
      <c r="I1608" s="227"/>
      <c r="J1608" s="228">
        <f>ROUND(I1608*H1608,2)</f>
        <v>0</v>
      </c>
      <c r="K1608" s="224" t="s">
        <v>21</v>
      </c>
      <c r="L1608" s="73"/>
      <c r="M1608" s="229" t="s">
        <v>21</v>
      </c>
      <c r="N1608" s="230" t="s">
        <v>47</v>
      </c>
      <c r="O1608" s="48"/>
      <c r="P1608" s="231">
        <f>O1608*H1608</f>
        <v>0</v>
      </c>
      <c r="Q1608" s="231">
        <v>4.0000000000000003E-05</v>
      </c>
      <c r="R1608" s="231">
        <f>Q1608*H1608</f>
        <v>8.0000000000000007E-05</v>
      </c>
      <c r="S1608" s="231">
        <v>0</v>
      </c>
      <c r="T1608" s="232">
        <f>S1608*H1608</f>
        <v>0</v>
      </c>
      <c r="AR1608" s="24" t="s">
        <v>243</v>
      </c>
      <c r="AT1608" s="24" t="s">
        <v>156</v>
      </c>
      <c r="AU1608" s="24" t="s">
        <v>85</v>
      </c>
      <c r="AY1608" s="24" t="s">
        <v>154</v>
      </c>
      <c r="BE1608" s="233">
        <f>IF(N1608="základní",J1608,0)</f>
        <v>0</v>
      </c>
      <c r="BF1608" s="233">
        <f>IF(N1608="snížená",J1608,0)</f>
        <v>0</v>
      </c>
      <c r="BG1608" s="233">
        <f>IF(N1608="zákl. přenesená",J1608,0)</f>
        <v>0</v>
      </c>
      <c r="BH1608" s="233">
        <f>IF(N1608="sníž. přenesená",J1608,0)</f>
        <v>0</v>
      </c>
      <c r="BI1608" s="233">
        <f>IF(N1608="nulová",J1608,0)</f>
        <v>0</v>
      </c>
      <c r="BJ1608" s="24" t="s">
        <v>38</v>
      </c>
      <c r="BK1608" s="233">
        <f>ROUND(I1608*H1608,2)</f>
        <v>0</v>
      </c>
      <c r="BL1608" s="24" t="s">
        <v>243</v>
      </c>
      <c r="BM1608" s="24" t="s">
        <v>1722</v>
      </c>
    </row>
    <row r="1609" s="1" customFormat="1" ht="16.5" customHeight="1">
      <c r="B1609" s="47"/>
      <c r="C1609" s="280" t="s">
        <v>1723</v>
      </c>
      <c r="D1609" s="280" t="s">
        <v>293</v>
      </c>
      <c r="E1609" s="281" t="s">
        <v>1724</v>
      </c>
      <c r="F1609" s="282" t="s">
        <v>1725</v>
      </c>
      <c r="G1609" s="283" t="s">
        <v>269</v>
      </c>
      <c r="H1609" s="284">
        <v>2</v>
      </c>
      <c r="I1609" s="285"/>
      <c r="J1609" s="286">
        <f>ROUND(I1609*H1609,2)</f>
        <v>0</v>
      </c>
      <c r="K1609" s="282" t="s">
        <v>21</v>
      </c>
      <c r="L1609" s="287"/>
      <c r="M1609" s="288" t="s">
        <v>21</v>
      </c>
      <c r="N1609" s="289" t="s">
        <v>47</v>
      </c>
      <c r="O1609" s="48"/>
      <c r="P1609" s="231">
        <f>O1609*H1609</f>
        <v>0</v>
      </c>
      <c r="Q1609" s="231">
        <v>0.0015</v>
      </c>
      <c r="R1609" s="231">
        <f>Q1609*H1609</f>
        <v>0.0030000000000000001</v>
      </c>
      <c r="S1609" s="231">
        <v>0</v>
      </c>
      <c r="T1609" s="232">
        <f>S1609*H1609</f>
        <v>0</v>
      </c>
      <c r="AR1609" s="24" t="s">
        <v>362</v>
      </c>
      <c r="AT1609" s="24" t="s">
        <v>293</v>
      </c>
      <c r="AU1609" s="24" t="s">
        <v>85</v>
      </c>
      <c r="AY1609" s="24" t="s">
        <v>154</v>
      </c>
      <c r="BE1609" s="233">
        <f>IF(N1609="základní",J1609,0)</f>
        <v>0</v>
      </c>
      <c r="BF1609" s="233">
        <f>IF(N1609="snížená",J1609,0)</f>
        <v>0</v>
      </c>
      <c r="BG1609" s="233">
        <f>IF(N1609="zákl. přenesená",J1609,0)</f>
        <v>0</v>
      </c>
      <c r="BH1609" s="233">
        <f>IF(N1609="sníž. přenesená",J1609,0)</f>
        <v>0</v>
      </c>
      <c r="BI1609" s="233">
        <f>IF(N1609="nulová",J1609,0)</f>
        <v>0</v>
      </c>
      <c r="BJ1609" s="24" t="s">
        <v>38</v>
      </c>
      <c r="BK1609" s="233">
        <f>ROUND(I1609*H1609,2)</f>
        <v>0</v>
      </c>
      <c r="BL1609" s="24" t="s">
        <v>243</v>
      </c>
      <c r="BM1609" s="24" t="s">
        <v>1726</v>
      </c>
    </row>
    <row r="1610" s="1" customFormat="1" ht="16.5" customHeight="1">
      <c r="B1610" s="47"/>
      <c r="C1610" s="222" t="s">
        <v>1727</v>
      </c>
      <c r="D1610" s="222" t="s">
        <v>156</v>
      </c>
      <c r="E1610" s="223" t="s">
        <v>1728</v>
      </c>
      <c r="F1610" s="224" t="s">
        <v>1729</v>
      </c>
      <c r="G1610" s="225" t="s">
        <v>269</v>
      </c>
      <c r="H1610" s="226">
        <v>4</v>
      </c>
      <c r="I1610" s="227"/>
      <c r="J1610" s="228">
        <f>ROUND(I1610*H1610,2)</f>
        <v>0</v>
      </c>
      <c r="K1610" s="224" t="s">
        <v>21</v>
      </c>
      <c r="L1610" s="73"/>
      <c r="M1610" s="229" t="s">
        <v>21</v>
      </c>
      <c r="N1610" s="230" t="s">
        <v>47</v>
      </c>
      <c r="O1610" s="48"/>
      <c r="P1610" s="231">
        <f>O1610*H1610</f>
        <v>0</v>
      </c>
      <c r="Q1610" s="231">
        <v>0</v>
      </c>
      <c r="R1610" s="231">
        <f>Q1610*H1610</f>
        <v>0</v>
      </c>
      <c r="S1610" s="231">
        <v>0</v>
      </c>
      <c r="T1610" s="232">
        <f>S1610*H1610</f>
        <v>0</v>
      </c>
      <c r="AR1610" s="24" t="s">
        <v>243</v>
      </c>
      <c r="AT1610" s="24" t="s">
        <v>156</v>
      </c>
      <c r="AU1610" s="24" t="s">
        <v>85</v>
      </c>
      <c r="AY1610" s="24" t="s">
        <v>154</v>
      </c>
      <c r="BE1610" s="233">
        <f>IF(N1610="základní",J1610,0)</f>
        <v>0</v>
      </c>
      <c r="BF1610" s="233">
        <f>IF(N1610="snížená",J1610,0)</f>
        <v>0</v>
      </c>
      <c r="BG1610" s="233">
        <f>IF(N1610="zákl. přenesená",J1610,0)</f>
        <v>0</v>
      </c>
      <c r="BH1610" s="233">
        <f>IF(N1610="sníž. přenesená",J1610,0)</f>
        <v>0</v>
      </c>
      <c r="BI1610" s="233">
        <f>IF(N1610="nulová",J1610,0)</f>
        <v>0</v>
      </c>
      <c r="BJ1610" s="24" t="s">
        <v>38</v>
      </c>
      <c r="BK1610" s="233">
        <f>ROUND(I1610*H1610,2)</f>
        <v>0</v>
      </c>
      <c r="BL1610" s="24" t="s">
        <v>243</v>
      </c>
      <c r="BM1610" s="24" t="s">
        <v>1730</v>
      </c>
    </row>
    <row r="1611" s="1" customFormat="1" ht="16.5" customHeight="1">
      <c r="B1611" s="47"/>
      <c r="C1611" s="280" t="s">
        <v>1731</v>
      </c>
      <c r="D1611" s="280" t="s">
        <v>293</v>
      </c>
      <c r="E1611" s="281" t="s">
        <v>1732</v>
      </c>
      <c r="F1611" s="282" t="s">
        <v>1733</v>
      </c>
      <c r="G1611" s="283" t="s">
        <v>269</v>
      </c>
      <c r="H1611" s="284">
        <v>4</v>
      </c>
      <c r="I1611" s="285"/>
      <c r="J1611" s="286">
        <f>ROUND(I1611*H1611,2)</f>
        <v>0</v>
      </c>
      <c r="K1611" s="282" t="s">
        <v>21</v>
      </c>
      <c r="L1611" s="287"/>
      <c r="M1611" s="288" t="s">
        <v>21</v>
      </c>
      <c r="N1611" s="289" t="s">
        <v>47</v>
      </c>
      <c r="O1611" s="48"/>
      <c r="P1611" s="231">
        <f>O1611*H1611</f>
        <v>0</v>
      </c>
      <c r="Q1611" s="231">
        <v>0.0057999999999999996</v>
      </c>
      <c r="R1611" s="231">
        <f>Q1611*H1611</f>
        <v>0.023199999999999998</v>
      </c>
      <c r="S1611" s="231">
        <v>0</v>
      </c>
      <c r="T1611" s="232">
        <f>S1611*H1611</f>
        <v>0</v>
      </c>
      <c r="AR1611" s="24" t="s">
        <v>362</v>
      </c>
      <c r="AT1611" s="24" t="s">
        <v>293</v>
      </c>
      <c r="AU1611" s="24" t="s">
        <v>85</v>
      </c>
      <c r="AY1611" s="24" t="s">
        <v>154</v>
      </c>
      <c r="BE1611" s="233">
        <f>IF(N1611="základní",J1611,0)</f>
        <v>0</v>
      </c>
      <c r="BF1611" s="233">
        <f>IF(N1611="snížená",J1611,0)</f>
        <v>0</v>
      </c>
      <c r="BG1611" s="233">
        <f>IF(N1611="zákl. přenesená",J1611,0)</f>
        <v>0</v>
      </c>
      <c r="BH1611" s="233">
        <f>IF(N1611="sníž. přenesená",J1611,0)</f>
        <v>0</v>
      </c>
      <c r="BI1611" s="233">
        <f>IF(N1611="nulová",J1611,0)</f>
        <v>0</v>
      </c>
      <c r="BJ1611" s="24" t="s">
        <v>38</v>
      </c>
      <c r="BK1611" s="233">
        <f>ROUND(I1611*H1611,2)</f>
        <v>0</v>
      </c>
      <c r="BL1611" s="24" t="s">
        <v>243</v>
      </c>
      <c r="BM1611" s="24" t="s">
        <v>1734</v>
      </c>
    </row>
    <row r="1612" s="1" customFormat="1" ht="16.5" customHeight="1">
      <c r="B1612" s="47"/>
      <c r="C1612" s="280" t="s">
        <v>1735</v>
      </c>
      <c r="D1612" s="280" t="s">
        <v>293</v>
      </c>
      <c r="E1612" s="281" t="s">
        <v>1736</v>
      </c>
      <c r="F1612" s="282" t="s">
        <v>1737</v>
      </c>
      <c r="G1612" s="283" t="s">
        <v>269</v>
      </c>
      <c r="H1612" s="284">
        <v>4</v>
      </c>
      <c r="I1612" s="285"/>
      <c r="J1612" s="286">
        <f>ROUND(I1612*H1612,2)</f>
        <v>0</v>
      </c>
      <c r="K1612" s="282" t="s">
        <v>21</v>
      </c>
      <c r="L1612" s="287"/>
      <c r="M1612" s="288" t="s">
        <v>21</v>
      </c>
      <c r="N1612" s="289" t="s">
        <v>47</v>
      </c>
      <c r="O1612" s="48"/>
      <c r="P1612" s="231">
        <f>O1612*H1612</f>
        <v>0</v>
      </c>
      <c r="Q1612" s="231">
        <v>0.0015</v>
      </c>
      <c r="R1612" s="231">
        <f>Q1612*H1612</f>
        <v>0.0060000000000000001</v>
      </c>
      <c r="S1612" s="231">
        <v>0</v>
      </c>
      <c r="T1612" s="232">
        <f>S1612*H1612</f>
        <v>0</v>
      </c>
      <c r="AR1612" s="24" t="s">
        <v>362</v>
      </c>
      <c r="AT1612" s="24" t="s">
        <v>293</v>
      </c>
      <c r="AU1612" s="24" t="s">
        <v>85</v>
      </c>
      <c r="AY1612" s="24" t="s">
        <v>154</v>
      </c>
      <c r="BE1612" s="233">
        <f>IF(N1612="základní",J1612,0)</f>
        <v>0</v>
      </c>
      <c r="BF1612" s="233">
        <f>IF(N1612="snížená",J1612,0)</f>
        <v>0</v>
      </c>
      <c r="BG1612" s="233">
        <f>IF(N1612="zákl. přenesená",J1612,0)</f>
        <v>0</v>
      </c>
      <c r="BH1612" s="233">
        <f>IF(N1612="sníž. přenesená",J1612,0)</f>
        <v>0</v>
      </c>
      <c r="BI1612" s="233">
        <f>IF(N1612="nulová",J1612,0)</f>
        <v>0</v>
      </c>
      <c r="BJ1612" s="24" t="s">
        <v>38</v>
      </c>
      <c r="BK1612" s="233">
        <f>ROUND(I1612*H1612,2)</f>
        <v>0</v>
      </c>
      <c r="BL1612" s="24" t="s">
        <v>243</v>
      </c>
      <c r="BM1612" s="24" t="s">
        <v>1738</v>
      </c>
    </row>
    <row r="1613" s="1" customFormat="1" ht="16.5" customHeight="1">
      <c r="B1613" s="47"/>
      <c r="C1613" s="222" t="s">
        <v>1739</v>
      </c>
      <c r="D1613" s="222" t="s">
        <v>156</v>
      </c>
      <c r="E1613" s="223" t="s">
        <v>1740</v>
      </c>
      <c r="F1613" s="224" t="s">
        <v>1741</v>
      </c>
      <c r="G1613" s="225" t="s">
        <v>269</v>
      </c>
      <c r="H1613" s="226">
        <v>36</v>
      </c>
      <c r="I1613" s="227"/>
      <c r="J1613" s="228">
        <f>ROUND(I1613*H1613,2)</f>
        <v>0</v>
      </c>
      <c r="K1613" s="224" t="s">
        <v>21</v>
      </c>
      <c r="L1613" s="73"/>
      <c r="M1613" s="229" t="s">
        <v>21</v>
      </c>
      <c r="N1613" s="230" t="s">
        <v>47</v>
      </c>
      <c r="O1613" s="48"/>
      <c r="P1613" s="231">
        <f>O1613*H1613</f>
        <v>0</v>
      </c>
      <c r="Q1613" s="231">
        <v>0</v>
      </c>
      <c r="R1613" s="231">
        <f>Q1613*H1613</f>
        <v>0</v>
      </c>
      <c r="S1613" s="231">
        <v>0</v>
      </c>
      <c r="T1613" s="232">
        <f>S1613*H1613</f>
        <v>0</v>
      </c>
      <c r="AR1613" s="24" t="s">
        <v>243</v>
      </c>
      <c r="AT1613" s="24" t="s">
        <v>156</v>
      </c>
      <c r="AU1613" s="24" t="s">
        <v>85</v>
      </c>
      <c r="AY1613" s="24" t="s">
        <v>154</v>
      </c>
      <c r="BE1613" s="233">
        <f>IF(N1613="základní",J1613,0)</f>
        <v>0</v>
      </c>
      <c r="BF1613" s="233">
        <f>IF(N1613="snížená",J1613,0)</f>
        <v>0</v>
      </c>
      <c r="BG1613" s="233">
        <f>IF(N1613="zákl. přenesená",J1613,0)</f>
        <v>0</v>
      </c>
      <c r="BH1613" s="233">
        <f>IF(N1613="sníž. přenesená",J1613,0)</f>
        <v>0</v>
      </c>
      <c r="BI1613" s="233">
        <f>IF(N1613="nulová",J1613,0)</f>
        <v>0</v>
      </c>
      <c r="BJ1613" s="24" t="s">
        <v>38</v>
      </c>
      <c r="BK1613" s="233">
        <f>ROUND(I1613*H1613,2)</f>
        <v>0</v>
      </c>
      <c r="BL1613" s="24" t="s">
        <v>243</v>
      </c>
      <c r="BM1613" s="24" t="s">
        <v>1742</v>
      </c>
    </row>
    <row r="1614" s="1" customFormat="1" ht="16.5" customHeight="1">
      <c r="B1614" s="47"/>
      <c r="C1614" s="280" t="s">
        <v>1743</v>
      </c>
      <c r="D1614" s="280" t="s">
        <v>293</v>
      </c>
      <c r="E1614" s="281" t="s">
        <v>1744</v>
      </c>
      <c r="F1614" s="282" t="s">
        <v>1745</v>
      </c>
      <c r="G1614" s="283" t="s">
        <v>269</v>
      </c>
      <c r="H1614" s="284">
        <v>36</v>
      </c>
      <c r="I1614" s="285"/>
      <c r="J1614" s="286">
        <f>ROUND(I1614*H1614,2)</f>
        <v>0</v>
      </c>
      <c r="K1614" s="282" t="s">
        <v>21</v>
      </c>
      <c r="L1614" s="287"/>
      <c r="M1614" s="288" t="s">
        <v>21</v>
      </c>
      <c r="N1614" s="289" t="s">
        <v>47</v>
      </c>
      <c r="O1614" s="48"/>
      <c r="P1614" s="231">
        <f>O1614*H1614</f>
        <v>0</v>
      </c>
      <c r="Q1614" s="231">
        <v>1.0000000000000001E-05</v>
      </c>
      <c r="R1614" s="231">
        <f>Q1614*H1614</f>
        <v>0.00036000000000000002</v>
      </c>
      <c r="S1614" s="231">
        <v>0</v>
      </c>
      <c r="T1614" s="232">
        <f>S1614*H1614</f>
        <v>0</v>
      </c>
      <c r="AR1614" s="24" t="s">
        <v>362</v>
      </c>
      <c r="AT1614" s="24" t="s">
        <v>293</v>
      </c>
      <c r="AU1614" s="24" t="s">
        <v>85</v>
      </c>
      <c r="AY1614" s="24" t="s">
        <v>154</v>
      </c>
      <c r="BE1614" s="233">
        <f>IF(N1614="základní",J1614,0)</f>
        <v>0</v>
      </c>
      <c r="BF1614" s="233">
        <f>IF(N1614="snížená",J1614,0)</f>
        <v>0</v>
      </c>
      <c r="BG1614" s="233">
        <f>IF(N1614="zákl. přenesená",J1614,0)</f>
        <v>0</v>
      </c>
      <c r="BH1614" s="233">
        <f>IF(N1614="sníž. přenesená",J1614,0)</f>
        <v>0</v>
      </c>
      <c r="BI1614" s="233">
        <f>IF(N1614="nulová",J1614,0)</f>
        <v>0</v>
      </c>
      <c r="BJ1614" s="24" t="s">
        <v>38</v>
      </c>
      <c r="BK1614" s="233">
        <f>ROUND(I1614*H1614,2)</f>
        <v>0</v>
      </c>
      <c r="BL1614" s="24" t="s">
        <v>243</v>
      </c>
      <c r="BM1614" s="24" t="s">
        <v>1746</v>
      </c>
    </row>
    <row r="1615" s="1" customFormat="1" ht="16.5" customHeight="1">
      <c r="B1615" s="47"/>
      <c r="C1615" s="222" t="s">
        <v>1747</v>
      </c>
      <c r="D1615" s="222" t="s">
        <v>156</v>
      </c>
      <c r="E1615" s="223" t="s">
        <v>1748</v>
      </c>
      <c r="F1615" s="224" t="s">
        <v>1749</v>
      </c>
      <c r="G1615" s="225" t="s">
        <v>269</v>
      </c>
      <c r="H1615" s="226">
        <v>14</v>
      </c>
      <c r="I1615" s="227"/>
      <c r="J1615" s="228">
        <f>ROUND(I1615*H1615,2)</f>
        <v>0</v>
      </c>
      <c r="K1615" s="224" t="s">
        <v>21</v>
      </c>
      <c r="L1615" s="73"/>
      <c r="M1615" s="229" t="s">
        <v>21</v>
      </c>
      <c r="N1615" s="230" t="s">
        <v>47</v>
      </c>
      <c r="O1615" s="48"/>
      <c r="P1615" s="231">
        <f>O1615*H1615</f>
        <v>0</v>
      </c>
      <c r="Q1615" s="231">
        <v>0</v>
      </c>
      <c r="R1615" s="231">
        <f>Q1615*H1615</f>
        <v>0</v>
      </c>
      <c r="S1615" s="231">
        <v>0</v>
      </c>
      <c r="T1615" s="232">
        <f>S1615*H1615</f>
        <v>0</v>
      </c>
      <c r="AR1615" s="24" t="s">
        <v>243</v>
      </c>
      <c r="AT1615" s="24" t="s">
        <v>156</v>
      </c>
      <c r="AU1615" s="24" t="s">
        <v>85</v>
      </c>
      <c r="AY1615" s="24" t="s">
        <v>154</v>
      </c>
      <c r="BE1615" s="233">
        <f>IF(N1615="základní",J1615,0)</f>
        <v>0</v>
      </c>
      <c r="BF1615" s="233">
        <f>IF(N1615="snížená",J1615,0)</f>
        <v>0</v>
      </c>
      <c r="BG1615" s="233">
        <f>IF(N1615="zákl. přenesená",J1615,0)</f>
        <v>0</v>
      </c>
      <c r="BH1615" s="233">
        <f>IF(N1615="sníž. přenesená",J1615,0)</f>
        <v>0</v>
      </c>
      <c r="BI1615" s="233">
        <f>IF(N1615="nulová",J1615,0)</f>
        <v>0</v>
      </c>
      <c r="BJ1615" s="24" t="s">
        <v>38</v>
      </c>
      <c r="BK1615" s="233">
        <f>ROUND(I1615*H1615,2)</f>
        <v>0</v>
      </c>
      <c r="BL1615" s="24" t="s">
        <v>243</v>
      </c>
      <c r="BM1615" s="24" t="s">
        <v>1750</v>
      </c>
    </row>
    <row r="1616" s="1" customFormat="1" ht="16.5" customHeight="1">
      <c r="B1616" s="47"/>
      <c r="C1616" s="280" t="s">
        <v>1751</v>
      </c>
      <c r="D1616" s="280" t="s">
        <v>293</v>
      </c>
      <c r="E1616" s="281" t="s">
        <v>1752</v>
      </c>
      <c r="F1616" s="282" t="s">
        <v>1753</v>
      </c>
      <c r="G1616" s="283" t="s">
        <v>269</v>
      </c>
      <c r="H1616" s="284">
        <v>14</v>
      </c>
      <c r="I1616" s="285"/>
      <c r="J1616" s="286">
        <f>ROUND(I1616*H1616,2)</f>
        <v>0</v>
      </c>
      <c r="K1616" s="282" t="s">
        <v>21</v>
      </c>
      <c r="L1616" s="287"/>
      <c r="M1616" s="288" t="s">
        <v>21</v>
      </c>
      <c r="N1616" s="289" t="s">
        <v>47</v>
      </c>
      <c r="O1616" s="48"/>
      <c r="P1616" s="231">
        <f>O1616*H1616</f>
        <v>0</v>
      </c>
      <c r="Q1616" s="231">
        <v>1.0000000000000001E-05</v>
      </c>
      <c r="R1616" s="231">
        <f>Q1616*H1616</f>
        <v>0.00014000000000000002</v>
      </c>
      <c r="S1616" s="231">
        <v>0</v>
      </c>
      <c r="T1616" s="232">
        <f>S1616*H1616</f>
        <v>0</v>
      </c>
      <c r="AR1616" s="24" t="s">
        <v>362</v>
      </c>
      <c r="AT1616" s="24" t="s">
        <v>293</v>
      </c>
      <c r="AU1616" s="24" t="s">
        <v>85</v>
      </c>
      <c r="AY1616" s="24" t="s">
        <v>154</v>
      </c>
      <c r="BE1616" s="233">
        <f>IF(N1616="základní",J1616,0)</f>
        <v>0</v>
      </c>
      <c r="BF1616" s="233">
        <f>IF(N1616="snížená",J1616,0)</f>
        <v>0</v>
      </c>
      <c r="BG1616" s="233">
        <f>IF(N1616="zákl. přenesená",J1616,0)</f>
        <v>0</v>
      </c>
      <c r="BH1616" s="233">
        <f>IF(N1616="sníž. přenesená",J1616,0)</f>
        <v>0</v>
      </c>
      <c r="BI1616" s="233">
        <f>IF(N1616="nulová",J1616,0)</f>
        <v>0</v>
      </c>
      <c r="BJ1616" s="24" t="s">
        <v>38</v>
      </c>
      <c r="BK1616" s="233">
        <f>ROUND(I1616*H1616,2)</f>
        <v>0</v>
      </c>
      <c r="BL1616" s="24" t="s">
        <v>243</v>
      </c>
      <c r="BM1616" s="24" t="s">
        <v>1754</v>
      </c>
    </row>
    <row r="1617" s="1" customFormat="1" ht="25.5" customHeight="1">
      <c r="B1617" s="47"/>
      <c r="C1617" s="222" t="s">
        <v>1755</v>
      </c>
      <c r="D1617" s="222" t="s">
        <v>156</v>
      </c>
      <c r="E1617" s="223" t="s">
        <v>1756</v>
      </c>
      <c r="F1617" s="224" t="s">
        <v>1757</v>
      </c>
      <c r="G1617" s="225" t="s">
        <v>269</v>
      </c>
      <c r="H1617" s="226">
        <v>1</v>
      </c>
      <c r="I1617" s="227"/>
      <c r="J1617" s="228">
        <f>ROUND(I1617*H1617,2)</f>
        <v>0</v>
      </c>
      <c r="K1617" s="224" t="s">
        <v>21</v>
      </c>
      <c r="L1617" s="73"/>
      <c r="M1617" s="229" t="s">
        <v>21</v>
      </c>
      <c r="N1617" s="230" t="s">
        <v>47</v>
      </c>
      <c r="O1617" s="48"/>
      <c r="P1617" s="231">
        <f>O1617*H1617</f>
        <v>0</v>
      </c>
      <c r="Q1617" s="231">
        <v>0</v>
      </c>
      <c r="R1617" s="231">
        <f>Q1617*H1617</f>
        <v>0</v>
      </c>
      <c r="S1617" s="231">
        <v>0</v>
      </c>
      <c r="T1617" s="232">
        <f>S1617*H1617</f>
        <v>0</v>
      </c>
      <c r="AR1617" s="24" t="s">
        <v>243</v>
      </c>
      <c r="AT1617" s="24" t="s">
        <v>156</v>
      </c>
      <c r="AU1617" s="24" t="s">
        <v>85</v>
      </c>
      <c r="AY1617" s="24" t="s">
        <v>154</v>
      </c>
      <c r="BE1617" s="233">
        <f>IF(N1617="základní",J1617,0)</f>
        <v>0</v>
      </c>
      <c r="BF1617" s="233">
        <f>IF(N1617="snížená",J1617,0)</f>
        <v>0</v>
      </c>
      <c r="BG1617" s="233">
        <f>IF(N1617="zákl. přenesená",J1617,0)</f>
        <v>0</v>
      </c>
      <c r="BH1617" s="233">
        <f>IF(N1617="sníž. přenesená",J1617,0)</f>
        <v>0</v>
      </c>
      <c r="BI1617" s="233">
        <f>IF(N1617="nulová",J1617,0)</f>
        <v>0</v>
      </c>
      <c r="BJ1617" s="24" t="s">
        <v>38</v>
      </c>
      <c r="BK1617" s="233">
        <f>ROUND(I1617*H1617,2)</f>
        <v>0</v>
      </c>
      <c r="BL1617" s="24" t="s">
        <v>243</v>
      </c>
      <c r="BM1617" s="24" t="s">
        <v>1758</v>
      </c>
    </row>
    <row r="1618" s="1" customFormat="1" ht="16.5" customHeight="1">
      <c r="B1618" s="47"/>
      <c r="C1618" s="280" t="s">
        <v>1759</v>
      </c>
      <c r="D1618" s="280" t="s">
        <v>293</v>
      </c>
      <c r="E1618" s="281" t="s">
        <v>1760</v>
      </c>
      <c r="F1618" s="282" t="s">
        <v>1761</v>
      </c>
      <c r="G1618" s="283" t="s">
        <v>269</v>
      </c>
      <c r="H1618" s="284">
        <v>1</v>
      </c>
      <c r="I1618" s="285"/>
      <c r="J1618" s="286">
        <f>ROUND(I1618*H1618,2)</f>
        <v>0</v>
      </c>
      <c r="K1618" s="282" t="s">
        <v>21</v>
      </c>
      <c r="L1618" s="287"/>
      <c r="M1618" s="288" t="s">
        <v>21</v>
      </c>
      <c r="N1618" s="289" t="s">
        <v>47</v>
      </c>
      <c r="O1618" s="48"/>
      <c r="P1618" s="231">
        <f>O1618*H1618</f>
        <v>0</v>
      </c>
      <c r="Q1618" s="231">
        <v>0.0086999999999999994</v>
      </c>
      <c r="R1618" s="231">
        <f>Q1618*H1618</f>
        <v>0.0086999999999999994</v>
      </c>
      <c r="S1618" s="231">
        <v>0</v>
      </c>
      <c r="T1618" s="232">
        <f>S1618*H1618</f>
        <v>0</v>
      </c>
      <c r="AR1618" s="24" t="s">
        <v>362</v>
      </c>
      <c r="AT1618" s="24" t="s">
        <v>293</v>
      </c>
      <c r="AU1618" s="24" t="s">
        <v>85</v>
      </c>
      <c r="AY1618" s="24" t="s">
        <v>154</v>
      </c>
      <c r="BE1618" s="233">
        <f>IF(N1618="základní",J1618,0)</f>
        <v>0</v>
      </c>
      <c r="BF1618" s="233">
        <f>IF(N1618="snížená",J1618,0)</f>
        <v>0</v>
      </c>
      <c r="BG1618" s="233">
        <f>IF(N1618="zákl. přenesená",J1618,0)</f>
        <v>0</v>
      </c>
      <c r="BH1618" s="233">
        <f>IF(N1618="sníž. přenesená",J1618,0)</f>
        <v>0</v>
      </c>
      <c r="BI1618" s="233">
        <f>IF(N1618="nulová",J1618,0)</f>
        <v>0</v>
      </c>
      <c r="BJ1618" s="24" t="s">
        <v>38</v>
      </c>
      <c r="BK1618" s="233">
        <f>ROUND(I1618*H1618,2)</f>
        <v>0</v>
      </c>
      <c r="BL1618" s="24" t="s">
        <v>243</v>
      </c>
      <c r="BM1618" s="24" t="s">
        <v>1762</v>
      </c>
    </row>
    <row r="1619" s="1" customFormat="1" ht="16.5" customHeight="1">
      <c r="B1619" s="47"/>
      <c r="C1619" s="222" t="s">
        <v>1763</v>
      </c>
      <c r="D1619" s="222" t="s">
        <v>156</v>
      </c>
      <c r="E1619" s="223" t="s">
        <v>1764</v>
      </c>
      <c r="F1619" s="224" t="s">
        <v>1765</v>
      </c>
      <c r="G1619" s="225" t="s">
        <v>269</v>
      </c>
      <c r="H1619" s="226">
        <v>345</v>
      </c>
      <c r="I1619" s="227"/>
      <c r="J1619" s="228">
        <f>ROUND(I1619*H1619,2)</f>
        <v>0</v>
      </c>
      <c r="K1619" s="224" t="s">
        <v>21</v>
      </c>
      <c r="L1619" s="73"/>
      <c r="M1619" s="229" t="s">
        <v>21</v>
      </c>
      <c r="N1619" s="230" t="s">
        <v>47</v>
      </c>
      <c r="O1619" s="48"/>
      <c r="P1619" s="231">
        <f>O1619*H1619</f>
        <v>0</v>
      </c>
      <c r="Q1619" s="231">
        <v>0</v>
      </c>
      <c r="R1619" s="231">
        <f>Q1619*H1619</f>
        <v>0</v>
      </c>
      <c r="S1619" s="231">
        <v>0</v>
      </c>
      <c r="T1619" s="232">
        <f>S1619*H1619</f>
        <v>0</v>
      </c>
      <c r="AR1619" s="24" t="s">
        <v>243</v>
      </c>
      <c r="AT1619" s="24" t="s">
        <v>156</v>
      </c>
      <c r="AU1619" s="24" t="s">
        <v>85</v>
      </c>
      <c r="AY1619" s="24" t="s">
        <v>154</v>
      </c>
      <c r="BE1619" s="233">
        <f>IF(N1619="základní",J1619,0)</f>
        <v>0</v>
      </c>
      <c r="BF1619" s="233">
        <f>IF(N1619="snížená",J1619,0)</f>
        <v>0</v>
      </c>
      <c r="BG1619" s="233">
        <f>IF(N1619="zákl. přenesená",J1619,0)</f>
        <v>0</v>
      </c>
      <c r="BH1619" s="233">
        <f>IF(N1619="sníž. přenesená",J1619,0)</f>
        <v>0</v>
      </c>
      <c r="BI1619" s="233">
        <f>IF(N1619="nulová",J1619,0)</f>
        <v>0</v>
      </c>
      <c r="BJ1619" s="24" t="s">
        <v>38</v>
      </c>
      <c r="BK1619" s="233">
        <f>ROUND(I1619*H1619,2)</f>
        <v>0</v>
      </c>
      <c r="BL1619" s="24" t="s">
        <v>243</v>
      </c>
      <c r="BM1619" s="24" t="s">
        <v>1766</v>
      </c>
    </row>
    <row r="1620" s="11" customFormat="1">
      <c r="B1620" s="234"/>
      <c r="C1620" s="235"/>
      <c r="D1620" s="236" t="s">
        <v>162</v>
      </c>
      <c r="E1620" s="237" t="s">
        <v>21</v>
      </c>
      <c r="F1620" s="238" t="s">
        <v>1767</v>
      </c>
      <c r="G1620" s="235"/>
      <c r="H1620" s="237" t="s">
        <v>21</v>
      </c>
      <c r="I1620" s="239"/>
      <c r="J1620" s="235"/>
      <c r="K1620" s="235"/>
      <c r="L1620" s="240"/>
      <c r="M1620" s="241"/>
      <c r="N1620" s="242"/>
      <c r="O1620" s="242"/>
      <c r="P1620" s="242"/>
      <c r="Q1620" s="242"/>
      <c r="R1620" s="242"/>
      <c r="S1620" s="242"/>
      <c r="T1620" s="243"/>
      <c r="AT1620" s="244" t="s">
        <v>162</v>
      </c>
      <c r="AU1620" s="244" t="s">
        <v>85</v>
      </c>
      <c r="AV1620" s="11" t="s">
        <v>38</v>
      </c>
      <c r="AW1620" s="11" t="s">
        <v>36</v>
      </c>
      <c r="AX1620" s="11" t="s">
        <v>76</v>
      </c>
      <c r="AY1620" s="244" t="s">
        <v>154</v>
      </c>
    </row>
    <row r="1621" s="11" customFormat="1">
      <c r="B1621" s="234"/>
      <c r="C1621" s="235"/>
      <c r="D1621" s="236" t="s">
        <v>162</v>
      </c>
      <c r="E1621" s="237" t="s">
        <v>21</v>
      </c>
      <c r="F1621" s="238" t="s">
        <v>1768</v>
      </c>
      <c r="G1621" s="235"/>
      <c r="H1621" s="237" t="s">
        <v>21</v>
      </c>
      <c r="I1621" s="239"/>
      <c r="J1621" s="235"/>
      <c r="K1621" s="235"/>
      <c r="L1621" s="240"/>
      <c r="M1621" s="241"/>
      <c r="N1621" s="242"/>
      <c r="O1621" s="242"/>
      <c r="P1621" s="242"/>
      <c r="Q1621" s="242"/>
      <c r="R1621" s="242"/>
      <c r="S1621" s="242"/>
      <c r="T1621" s="243"/>
      <c r="AT1621" s="244" t="s">
        <v>162</v>
      </c>
      <c r="AU1621" s="244" t="s">
        <v>85</v>
      </c>
      <c r="AV1621" s="11" t="s">
        <v>38</v>
      </c>
      <c r="AW1621" s="11" t="s">
        <v>36</v>
      </c>
      <c r="AX1621" s="11" t="s">
        <v>76</v>
      </c>
      <c r="AY1621" s="244" t="s">
        <v>154</v>
      </c>
    </row>
    <row r="1622" s="12" customFormat="1">
      <c r="B1622" s="245"/>
      <c r="C1622" s="246"/>
      <c r="D1622" s="236" t="s">
        <v>162</v>
      </c>
      <c r="E1622" s="247" t="s">
        <v>21</v>
      </c>
      <c r="F1622" s="248" t="s">
        <v>1769</v>
      </c>
      <c r="G1622" s="246"/>
      <c r="H1622" s="249">
        <v>345</v>
      </c>
      <c r="I1622" s="250"/>
      <c r="J1622" s="246"/>
      <c r="K1622" s="246"/>
      <c r="L1622" s="251"/>
      <c r="M1622" s="252"/>
      <c r="N1622" s="253"/>
      <c r="O1622" s="253"/>
      <c r="P1622" s="253"/>
      <c r="Q1622" s="253"/>
      <c r="R1622" s="253"/>
      <c r="S1622" s="253"/>
      <c r="T1622" s="254"/>
      <c r="AT1622" s="255" t="s">
        <v>162</v>
      </c>
      <c r="AU1622" s="255" t="s">
        <v>85</v>
      </c>
      <c r="AV1622" s="12" t="s">
        <v>85</v>
      </c>
      <c r="AW1622" s="12" t="s">
        <v>36</v>
      </c>
      <c r="AX1622" s="12" t="s">
        <v>76</v>
      </c>
      <c r="AY1622" s="255" t="s">
        <v>154</v>
      </c>
    </row>
    <row r="1623" s="13" customFormat="1">
      <c r="B1623" s="256"/>
      <c r="C1623" s="257"/>
      <c r="D1623" s="236" t="s">
        <v>162</v>
      </c>
      <c r="E1623" s="258" t="s">
        <v>21</v>
      </c>
      <c r="F1623" s="259" t="s">
        <v>166</v>
      </c>
      <c r="G1623" s="257"/>
      <c r="H1623" s="260">
        <v>345</v>
      </c>
      <c r="I1623" s="261"/>
      <c r="J1623" s="257"/>
      <c r="K1623" s="257"/>
      <c r="L1623" s="262"/>
      <c r="M1623" s="263"/>
      <c r="N1623" s="264"/>
      <c r="O1623" s="264"/>
      <c r="P1623" s="264"/>
      <c r="Q1623" s="264"/>
      <c r="R1623" s="264"/>
      <c r="S1623" s="264"/>
      <c r="T1623" s="265"/>
      <c r="AT1623" s="266" t="s">
        <v>162</v>
      </c>
      <c r="AU1623" s="266" t="s">
        <v>85</v>
      </c>
      <c r="AV1623" s="13" t="s">
        <v>160</v>
      </c>
      <c r="AW1623" s="13" t="s">
        <v>36</v>
      </c>
      <c r="AX1623" s="13" t="s">
        <v>38</v>
      </c>
      <c r="AY1623" s="266" t="s">
        <v>154</v>
      </c>
    </row>
    <row r="1624" s="1" customFormat="1" ht="16.5" customHeight="1">
      <c r="B1624" s="47"/>
      <c r="C1624" s="280" t="s">
        <v>1770</v>
      </c>
      <c r="D1624" s="280" t="s">
        <v>293</v>
      </c>
      <c r="E1624" s="281" t="s">
        <v>1771</v>
      </c>
      <c r="F1624" s="282" t="s">
        <v>1772</v>
      </c>
      <c r="G1624" s="283" t="s">
        <v>269</v>
      </c>
      <c r="H1624" s="284">
        <v>345</v>
      </c>
      <c r="I1624" s="285"/>
      <c r="J1624" s="286">
        <f>ROUND(I1624*H1624,2)</f>
        <v>0</v>
      </c>
      <c r="K1624" s="282" t="s">
        <v>21</v>
      </c>
      <c r="L1624" s="287"/>
      <c r="M1624" s="288" t="s">
        <v>21</v>
      </c>
      <c r="N1624" s="289" t="s">
        <v>47</v>
      </c>
      <c r="O1624" s="48"/>
      <c r="P1624" s="231">
        <f>O1624*H1624</f>
        <v>0</v>
      </c>
      <c r="Q1624" s="231">
        <v>0.00022000000000000001</v>
      </c>
      <c r="R1624" s="231">
        <f>Q1624*H1624</f>
        <v>0.075900000000000009</v>
      </c>
      <c r="S1624" s="231">
        <v>0</v>
      </c>
      <c r="T1624" s="232">
        <f>S1624*H1624</f>
        <v>0</v>
      </c>
      <c r="AR1624" s="24" t="s">
        <v>362</v>
      </c>
      <c r="AT1624" s="24" t="s">
        <v>293</v>
      </c>
      <c r="AU1624" s="24" t="s">
        <v>85</v>
      </c>
      <c r="AY1624" s="24" t="s">
        <v>154</v>
      </c>
      <c r="BE1624" s="233">
        <f>IF(N1624="základní",J1624,0)</f>
        <v>0</v>
      </c>
      <c r="BF1624" s="233">
        <f>IF(N1624="snížená",J1624,0)</f>
        <v>0</v>
      </c>
      <c r="BG1624" s="233">
        <f>IF(N1624="zákl. přenesená",J1624,0)</f>
        <v>0</v>
      </c>
      <c r="BH1624" s="233">
        <f>IF(N1624="sníž. přenesená",J1624,0)</f>
        <v>0</v>
      </c>
      <c r="BI1624" s="233">
        <f>IF(N1624="nulová",J1624,0)</f>
        <v>0</v>
      </c>
      <c r="BJ1624" s="24" t="s">
        <v>38</v>
      </c>
      <c r="BK1624" s="233">
        <f>ROUND(I1624*H1624,2)</f>
        <v>0</v>
      </c>
      <c r="BL1624" s="24" t="s">
        <v>243</v>
      </c>
      <c r="BM1624" s="24" t="s">
        <v>1773</v>
      </c>
    </row>
    <row r="1625" s="1" customFormat="1" ht="16.5" customHeight="1">
      <c r="B1625" s="47"/>
      <c r="C1625" s="222" t="s">
        <v>1774</v>
      </c>
      <c r="D1625" s="222" t="s">
        <v>156</v>
      </c>
      <c r="E1625" s="223" t="s">
        <v>1775</v>
      </c>
      <c r="F1625" s="224" t="s">
        <v>1776</v>
      </c>
      <c r="G1625" s="225" t="s">
        <v>159</v>
      </c>
      <c r="H1625" s="226">
        <v>115.226</v>
      </c>
      <c r="I1625" s="227"/>
      <c r="J1625" s="228">
        <f>ROUND(I1625*H1625,2)</f>
        <v>0</v>
      </c>
      <c r="K1625" s="224" t="s">
        <v>21</v>
      </c>
      <c r="L1625" s="73"/>
      <c r="M1625" s="229" t="s">
        <v>21</v>
      </c>
      <c r="N1625" s="230" t="s">
        <v>47</v>
      </c>
      <c r="O1625" s="48"/>
      <c r="P1625" s="231">
        <f>O1625*H1625</f>
        <v>0</v>
      </c>
      <c r="Q1625" s="231">
        <v>0</v>
      </c>
      <c r="R1625" s="231">
        <f>Q1625*H1625</f>
        <v>0</v>
      </c>
      <c r="S1625" s="231">
        <v>0.017780000000000001</v>
      </c>
      <c r="T1625" s="232">
        <f>S1625*H1625</f>
        <v>2.0487182800000001</v>
      </c>
      <c r="AR1625" s="24" t="s">
        <v>243</v>
      </c>
      <c r="AT1625" s="24" t="s">
        <v>156</v>
      </c>
      <c r="AU1625" s="24" t="s">
        <v>85</v>
      </c>
      <c r="AY1625" s="24" t="s">
        <v>154</v>
      </c>
      <c r="BE1625" s="233">
        <f>IF(N1625="základní",J1625,0)</f>
        <v>0</v>
      </c>
      <c r="BF1625" s="233">
        <f>IF(N1625="snížená",J1625,0)</f>
        <v>0</v>
      </c>
      <c r="BG1625" s="233">
        <f>IF(N1625="zákl. přenesená",J1625,0)</f>
        <v>0</v>
      </c>
      <c r="BH1625" s="233">
        <f>IF(N1625="sníž. přenesená",J1625,0)</f>
        <v>0</v>
      </c>
      <c r="BI1625" s="233">
        <f>IF(N1625="nulová",J1625,0)</f>
        <v>0</v>
      </c>
      <c r="BJ1625" s="24" t="s">
        <v>38</v>
      </c>
      <c r="BK1625" s="233">
        <f>ROUND(I1625*H1625,2)</f>
        <v>0</v>
      </c>
      <c r="BL1625" s="24" t="s">
        <v>243</v>
      </c>
      <c r="BM1625" s="24" t="s">
        <v>1777</v>
      </c>
    </row>
    <row r="1626" s="11" customFormat="1">
      <c r="B1626" s="234"/>
      <c r="C1626" s="235"/>
      <c r="D1626" s="236" t="s">
        <v>162</v>
      </c>
      <c r="E1626" s="237" t="s">
        <v>21</v>
      </c>
      <c r="F1626" s="238" t="s">
        <v>1183</v>
      </c>
      <c r="G1626" s="235"/>
      <c r="H1626" s="237" t="s">
        <v>21</v>
      </c>
      <c r="I1626" s="239"/>
      <c r="J1626" s="235"/>
      <c r="K1626" s="235"/>
      <c r="L1626" s="240"/>
      <c r="M1626" s="241"/>
      <c r="N1626" s="242"/>
      <c r="O1626" s="242"/>
      <c r="P1626" s="242"/>
      <c r="Q1626" s="242"/>
      <c r="R1626" s="242"/>
      <c r="S1626" s="242"/>
      <c r="T1626" s="243"/>
      <c r="AT1626" s="244" t="s">
        <v>162</v>
      </c>
      <c r="AU1626" s="244" t="s">
        <v>85</v>
      </c>
      <c r="AV1626" s="11" t="s">
        <v>38</v>
      </c>
      <c r="AW1626" s="11" t="s">
        <v>36</v>
      </c>
      <c r="AX1626" s="11" t="s">
        <v>76</v>
      </c>
      <c r="AY1626" s="244" t="s">
        <v>154</v>
      </c>
    </row>
    <row r="1627" s="11" customFormat="1">
      <c r="B1627" s="234"/>
      <c r="C1627" s="235"/>
      <c r="D1627" s="236" t="s">
        <v>162</v>
      </c>
      <c r="E1627" s="237" t="s">
        <v>21</v>
      </c>
      <c r="F1627" s="238" t="s">
        <v>1184</v>
      </c>
      <c r="G1627" s="235"/>
      <c r="H1627" s="237" t="s">
        <v>21</v>
      </c>
      <c r="I1627" s="239"/>
      <c r="J1627" s="235"/>
      <c r="K1627" s="235"/>
      <c r="L1627" s="240"/>
      <c r="M1627" s="241"/>
      <c r="N1627" s="242"/>
      <c r="O1627" s="242"/>
      <c r="P1627" s="242"/>
      <c r="Q1627" s="242"/>
      <c r="R1627" s="242"/>
      <c r="S1627" s="242"/>
      <c r="T1627" s="243"/>
      <c r="AT1627" s="244" t="s">
        <v>162</v>
      </c>
      <c r="AU1627" s="244" t="s">
        <v>85</v>
      </c>
      <c r="AV1627" s="11" t="s">
        <v>38</v>
      </c>
      <c r="AW1627" s="11" t="s">
        <v>36</v>
      </c>
      <c r="AX1627" s="11" t="s">
        <v>76</v>
      </c>
      <c r="AY1627" s="244" t="s">
        <v>154</v>
      </c>
    </row>
    <row r="1628" s="12" customFormat="1">
      <c r="B1628" s="245"/>
      <c r="C1628" s="246"/>
      <c r="D1628" s="236" t="s">
        <v>162</v>
      </c>
      <c r="E1628" s="247" t="s">
        <v>21</v>
      </c>
      <c r="F1628" s="248" t="s">
        <v>1186</v>
      </c>
      <c r="G1628" s="246"/>
      <c r="H1628" s="249">
        <v>115.226</v>
      </c>
      <c r="I1628" s="250"/>
      <c r="J1628" s="246"/>
      <c r="K1628" s="246"/>
      <c r="L1628" s="251"/>
      <c r="M1628" s="252"/>
      <c r="N1628" s="253"/>
      <c r="O1628" s="253"/>
      <c r="P1628" s="253"/>
      <c r="Q1628" s="253"/>
      <c r="R1628" s="253"/>
      <c r="S1628" s="253"/>
      <c r="T1628" s="254"/>
      <c r="AT1628" s="255" t="s">
        <v>162</v>
      </c>
      <c r="AU1628" s="255" t="s">
        <v>85</v>
      </c>
      <c r="AV1628" s="12" t="s">
        <v>85</v>
      </c>
      <c r="AW1628" s="12" t="s">
        <v>36</v>
      </c>
      <c r="AX1628" s="12" t="s">
        <v>76</v>
      </c>
      <c r="AY1628" s="255" t="s">
        <v>154</v>
      </c>
    </row>
    <row r="1629" s="13" customFormat="1">
      <c r="B1629" s="256"/>
      <c r="C1629" s="257"/>
      <c r="D1629" s="236" t="s">
        <v>162</v>
      </c>
      <c r="E1629" s="258" t="s">
        <v>21</v>
      </c>
      <c r="F1629" s="259" t="s">
        <v>166</v>
      </c>
      <c r="G1629" s="257"/>
      <c r="H1629" s="260">
        <v>115.226</v>
      </c>
      <c r="I1629" s="261"/>
      <c r="J1629" s="257"/>
      <c r="K1629" s="257"/>
      <c r="L1629" s="262"/>
      <c r="M1629" s="263"/>
      <c r="N1629" s="264"/>
      <c r="O1629" s="264"/>
      <c r="P1629" s="264"/>
      <c r="Q1629" s="264"/>
      <c r="R1629" s="264"/>
      <c r="S1629" s="264"/>
      <c r="T1629" s="265"/>
      <c r="AT1629" s="266" t="s">
        <v>162</v>
      </c>
      <c r="AU1629" s="266" t="s">
        <v>85</v>
      </c>
      <c r="AV1629" s="13" t="s">
        <v>160</v>
      </c>
      <c r="AW1629" s="13" t="s">
        <v>36</v>
      </c>
      <c r="AX1629" s="13" t="s">
        <v>38</v>
      </c>
      <c r="AY1629" s="266" t="s">
        <v>154</v>
      </c>
    </row>
    <row r="1630" s="1" customFormat="1" ht="25.5" customHeight="1">
      <c r="B1630" s="47"/>
      <c r="C1630" s="222" t="s">
        <v>1778</v>
      </c>
      <c r="D1630" s="222" t="s">
        <v>156</v>
      </c>
      <c r="E1630" s="223" t="s">
        <v>1779</v>
      </c>
      <c r="F1630" s="224" t="s">
        <v>1780</v>
      </c>
      <c r="G1630" s="225" t="s">
        <v>179</v>
      </c>
      <c r="H1630" s="226">
        <v>13.52</v>
      </c>
      <c r="I1630" s="227"/>
      <c r="J1630" s="228">
        <f>ROUND(I1630*H1630,2)</f>
        <v>0</v>
      </c>
      <c r="K1630" s="224" t="s">
        <v>21</v>
      </c>
      <c r="L1630" s="73"/>
      <c r="M1630" s="229" t="s">
        <v>21</v>
      </c>
      <c r="N1630" s="230" t="s">
        <v>47</v>
      </c>
      <c r="O1630" s="48"/>
      <c r="P1630" s="231">
        <f>O1630*H1630</f>
        <v>0</v>
      </c>
      <c r="Q1630" s="231">
        <v>0</v>
      </c>
      <c r="R1630" s="231">
        <f>Q1630*H1630</f>
        <v>0</v>
      </c>
      <c r="S1630" s="231">
        <v>0.0046299999999999996</v>
      </c>
      <c r="T1630" s="232">
        <f>S1630*H1630</f>
        <v>0.062597599999999989</v>
      </c>
      <c r="AR1630" s="24" t="s">
        <v>243</v>
      </c>
      <c r="AT1630" s="24" t="s">
        <v>156</v>
      </c>
      <c r="AU1630" s="24" t="s">
        <v>85</v>
      </c>
      <c r="AY1630" s="24" t="s">
        <v>154</v>
      </c>
      <c r="BE1630" s="233">
        <f>IF(N1630="základní",J1630,0)</f>
        <v>0</v>
      </c>
      <c r="BF1630" s="233">
        <f>IF(N1630="snížená",J1630,0)</f>
        <v>0</v>
      </c>
      <c r="BG1630" s="233">
        <f>IF(N1630="zákl. přenesená",J1630,0)</f>
        <v>0</v>
      </c>
      <c r="BH1630" s="233">
        <f>IF(N1630="sníž. přenesená",J1630,0)</f>
        <v>0</v>
      </c>
      <c r="BI1630" s="233">
        <f>IF(N1630="nulová",J1630,0)</f>
        <v>0</v>
      </c>
      <c r="BJ1630" s="24" t="s">
        <v>38</v>
      </c>
      <c r="BK1630" s="233">
        <f>ROUND(I1630*H1630,2)</f>
        <v>0</v>
      </c>
      <c r="BL1630" s="24" t="s">
        <v>243</v>
      </c>
      <c r="BM1630" s="24" t="s">
        <v>1781</v>
      </c>
    </row>
    <row r="1631" s="11" customFormat="1">
      <c r="B1631" s="234"/>
      <c r="C1631" s="235"/>
      <c r="D1631" s="236" t="s">
        <v>162</v>
      </c>
      <c r="E1631" s="237" t="s">
        <v>21</v>
      </c>
      <c r="F1631" s="238" t="s">
        <v>1183</v>
      </c>
      <c r="G1631" s="235"/>
      <c r="H1631" s="237" t="s">
        <v>21</v>
      </c>
      <c r="I1631" s="239"/>
      <c r="J1631" s="235"/>
      <c r="K1631" s="235"/>
      <c r="L1631" s="240"/>
      <c r="M1631" s="241"/>
      <c r="N1631" s="242"/>
      <c r="O1631" s="242"/>
      <c r="P1631" s="242"/>
      <c r="Q1631" s="242"/>
      <c r="R1631" s="242"/>
      <c r="S1631" s="242"/>
      <c r="T1631" s="243"/>
      <c r="AT1631" s="244" t="s">
        <v>162</v>
      </c>
      <c r="AU1631" s="244" t="s">
        <v>85</v>
      </c>
      <c r="AV1631" s="11" t="s">
        <v>38</v>
      </c>
      <c r="AW1631" s="11" t="s">
        <v>36</v>
      </c>
      <c r="AX1631" s="11" t="s">
        <v>76</v>
      </c>
      <c r="AY1631" s="244" t="s">
        <v>154</v>
      </c>
    </row>
    <row r="1632" s="12" customFormat="1">
      <c r="B1632" s="245"/>
      <c r="C1632" s="246"/>
      <c r="D1632" s="236" t="s">
        <v>162</v>
      </c>
      <c r="E1632" s="247" t="s">
        <v>21</v>
      </c>
      <c r="F1632" s="248" t="s">
        <v>1698</v>
      </c>
      <c r="G1632" s="246"/>
      <c r="H1632" s="249">
        <v>13.52</v>
      </c>
      <c r="I1632" s="250"/>
      <c r="J1632" s="246"/>
      <c r="K1632" s="246"/>
      <c r="L1632" s="251"/>
      <c r="M1632" s="252"/>
      <c r="N1632" s="253"/>
      <c r="O1632" s="253"/>
      <c r="P1632" s="253"/>
      <c r="Q1632" s="253"/>
      <c r="R1632" s="253"/>
      <c r="S1632" s="253"/>
      <c r="T1632" s="254"/>
      <c r="AT1632" s="255" t="s">
        <v>162</v>
      </c>
      <c r="AU1632" s="255" t="s">
        <v>85</v>
      </c>
      <c r="AV1632" s="12" t="s">
        <v>85</v>
      </c>
      <c r="AW1632" s="12" t="s">
        <v>36</v>
      </c>
      <c r="AX1632" s="12" t="s">
        <v>76</v>
      </c>
      <c r="AY1632" s="255" t="s">
        <v>154</v>
      </c>
    </row>
    <row r="1633" s="13" customFormat="1">
      <c r="B1633" s="256"/>
      <c r="C1633" s="257"/>
      <c r="D1633" s="236" t="s">
        <v>162</v>
      </c>
      <c r="E1633" s="258" t="s">
        <v>21</v>
      </c>
      <c r="F1633" s="259" t="s">
        <v>166</v>
      </c>
      <c r="G1633" s="257"/>
      <c r="H1633" s="260">
        <v>13.52</v>
      </c>
      <c r="I1633" s="261"/>
      <c r="J1633" s="257"/>
      <c r="K1633" s="257"/>
      <c r="L1633" s="262"/>
      <c r="M1633" s="263"/>
      <c r="N1633" s="264"/>
      <c r="O1633" s="264"/>
      <c r="P1633" s="264"/>
      <c r="Q1633" s="264"/>
      <c r="R1633" s="264"/>
      <c r="S1633" s="264"/>
      <c r="T1633" s="265"/>
      <c r="AT1633" s="266" t="s">
        <v>162</v>
      </c>
      <c r="AU1633" s="266" t="s">
        <v>85</v>
      </c>
      <c r="AV1633" s="13" t="s">
        <v>160</v>
      </c>
      <c r="AW1633" s="13" t="s">
        <v>36</v>
      </c>
      <c r="AX1633" s="13" t="s">
        <v>38</v>
      </c>
      <c r="AY1633" s="266" t="s">
        <v>154</v>
      </c>
    </row>
    <row r="1634" s="1" customFormat="1" ht="25.5" customHeight="1">
      <c r="B1634" s="47"/>
      <c r="C1634" s="222" t="s">
        <v>1782</v>
      </c>
      <c r="D1634" s="222" t="s">
        <v>156</v>
      </c>
      <c r="E1634" s="223" t="s">
        <v>1783</v>
      </c>
      <c r="F1634" s="224" t="s">
        <v>1784</v>
      </c>
      <c r="G1634" s="225" t="s">
        <v>159</v>
      </c>
      <c r="H1634" s="226">
        <v>115.226</v>
      </c>
      <c r="I1634" s="227"/>
      <c r="J1634" s="228">
        <f>ROUND(I1634*H1634,2)</f>
        <v>0</v>
      </c>
      <c r="K1634" s="224" t="s">
        <v>21</v>
      </c>
      <c r="L1634" s="73"/>
      <c r="M1634" s="229" t="s">
        <v>21</v>
      </c>
      <c r="N1634" s="230" t="s">
        <v>47</v>
      </c>
      <c r="O1634" s="48"/>
      <c r="P1634" s="231">
        <f>O1634*H1634</f>
        <v>0</v>
      </c>
      <c r="Q1634" s="231">
        <v>0</v>
      </c>
      <c r="R1634" s="231">
        <f>Q1634*H1634</f>
        <v>0</v>
      </c>
      <c r="S1634" s="231">
        <v>0</v>
      </c>
      <c r="T1634" s="232">
        <f>S1634*H1634</f>
        <v>0</v>
      </c>
      <c r="AR1634" s="24" t="s">
        <v>243</v>
      </c>
      <c r="AT1634" s="24" t="s">
        <v>156</v>
      </c>
      <c r="AU1634" s="24" t="s">
        <v>85</v>
      </c>
      <c r="AY1634" s="24" t="s">
        <v>154</v>
      </c>
      <c r="BE1634" s="233">
        <f>IF(N1634="základní",J1634,0)</f>
        <v>0</v>
      </c>
      <c r="BF1634" s="233">
        <f>IF(N1634="snížená",J1634,0)</f>
        <v>0</v>
      </c>
      <c r="BG1634" s="233">
        <f>IF(N1634="zákl. přenesená",J1634,0)</f>
        <v>0</v>
      </c>
      <c r="BH1634" s="233">
        <f>IF(N1634="sníž. přenesená",J1634,0)</f>
        <v>0</v>
      </c>
      <c r="BI1634" s="233">
        <f>IF(N1634="nulová",J1634,0)</f>
        <v>0</v>
      </c>
      <c r="BJ1634" s="24" t="s">
        <v>38</v>
      </c>
      <c r="BK1634" s="233">
        <f>ROUND(I1634*H1634,2)</f>
        <v>0</v>
      </c>
      <c r="BL1634" s="24" t="s">
        <v>243</v>
      </c>
      <c r="BM1634" s="24" t="s">
        <v>1785</v>
      </c>
    </row>
    <row r="1635" s="1" customFormat="1" ht="25.5" customHeight="1">
      <c r="B1635" s="47"/>
      <c r="C1635" s="222" t="s">
        <v>1786</v>
      </c>
      <c r="D1635" s="222" t="s">
        <v>156</v>
      </c>
      <c r="E1635" s="223" t="s">
        <v>1787</v>
      </c>
      <c r="F1635" s="224" t="s">
        <v>1788</v>
      </c>
      <c r="G1635" s="225" t="s">
        <v>179</v>
      </c>
      <c r="H1635" s="226">
        <v>13.52</v>
      </c>
      <c r="I1635" s="227"/>
      <c r="J1635" s="228">
        <f>ROUND(I1635*H1635,2)</f>
        <v>0</v>
      </c>
      <c r="K1635" s="224" t="s">
        <v>21</v>
      </c>
      <c r="L1635" s="73"/>
      <c r="M1635" s="229" t="s">
        <v>21</v>
      </c>
      <c r="N1635" s="230" t="s">
        <v>47</v>
      </c>
      <c r="O1635" s="48"/>
      <c r="P1635" s="231">
        <f>O1635*H1635</f>
        <v>0</v>
      </c>
      <c r="Q1635" s="231">
        <v>0</v>
      </c>
      <c r="R1635" s="231">
        <f>Q1635*H1635</f>
        <v>0</v>
      </c>
      <c r="S1635" s="231">
        <v>0</v>
      </c>
      <c r="T1635" s="232">
        <f>S1635*H1635</f>
        <v>0</v>
      </c>
      <c r="AR1635" s="24" t="s">
        <v>243</v>
      </c>
      <c r="AT1635" s="24" t="s">
        <v>156</v>
      </c>
      <c r="AU1635" s="24" t="s">
        <v>85</v>
      </c>
      <c r="AY1635" s="24" t="s">
        <v>154</v>
      </c>
      <c r="BE1635" s="233">
        <f>IF(N1635="základní",J1635,0)</f>
        <v>0</v>
      </c>
      <c r="BF1635" s="233">
        <f>IF(N1635="snížená",J1635,0)</f>
        <v>0</v>
      </c>
      <c r="BG1635" s="233">
        <f>IF(N1635="zákl. přenesená",J1635,0)</f>
        <v>0</v>
      </c>
      <c r="BH1635" s="233">
        <f>IF(N1635="sníž. přenesená",J1635,0)</f>
        <v>0</v>
      </c>
      <c r="BI1635" s="233">
        <f>IF(N1635="nulová",J1635,0)</f>
        <v>0</v>
      </c>
      <c r="BJ1635" s="24" t="s">
        <v>38</v>
      </c>
      <c r="BK1635" s="233">
        <f>ROUND(I1635*H1635,2)</f>
        <v>0</v>
      </c>
      <c r="BL1635" s="24" t="s">
        <v>243</v>
      </c>
      <c r="BM1635" s="24" t="s">
        <v>1789</v>
      </c>
    </row>
    <row r="1636" s="1" customFormat="1" ht="16.5" customHeight="1">
      <c r="B1636" s="47"/>
      <c r="C1636" s="222" t="s">
        <v>1790</v>
      </c>
      <c r="D1636" s="222" t="s">
        <v>156</v>
      </c>
      <c r="E1636" s="223" t="s">
        <v>1791</v>
      </c>
      <c r="F1636" s="224" t="s">
        <v>1792</v>
      </c>
      <c r="G1636" s="225" t="s">
        <v>159</v>
      </c>
      <c r="H1636" s="226">
        <v>115.226</v>
      </c>
      <c r="I1636" s="227"/>
      <c r="J1636" s="228">
        <f>ROUND(I1636*H1636,2)</f>
        <v>0</v>
      </c>
      <c r="K1636" s="224" t="s">
        <v>21</v>
      </c>
      <c r="L1636" s="73"/>
      <c r="M1636" s="229" t="s">
        <v>21</v>
      </c>
      <c r="N1636" s="230" t="s">
        <v>47</v>
      </c>
      <c r="O1636" s="48"/>
      <c r="P1636" s="231">
        <f>O1636*H1636</f>
        <v>0</v>
      </c>
      <c r="Q1636" s="231">
        <v>0.00013999999999999999</v>
      </c>
      <c r="R1636" s="231">
        <f>Q1636*H1636</f>
        <v>0.016131639999999999</v>
      </c>
      <c r="S1636" s="231">
        <v>0</v>
      </c>
      <c r="T1636" s="232">
        <f>S1636*H1636</f>
        <v>0</v>
      </c>
      <c r="AR1636" s="24" t="s">
        <v>243</v>
      </c>
      <c r="AT1636" s="24" t="s">
        <v>156</v>
      </c>
      <c r="AU1636" s="24" t="s">
        <v>85</v>
      </c>
      <c r="AY1636" s="24" t="s">
        <v>154</v>
      </c>
      <c r="BE1636" s="233">
        <f>IF(N1636="základní",J1636,0)</f>
        <v>0</v>
      </c>
      <c r="BF1636" s="233">
        <f>IF(N1636="snížená",J1636,0)</f>
        <v>0</v>
      </c>
      <c r="BG1636" s="233">
        <f>IF(N1636="zákl. přenesená",J1636,0)</f>
        <v>0</v>
      </c>
      <c r="BH1636" s="233">
        <f>IF(N1636="sníž. přenesená",J1636,0)</f>
        <v>0</v>
      </c>
      <c r="BI1636" s="233">
        <f>IF(N1636="nulová",J1636,0)</f>
        <v>0</v>
      </c>
      <c r="BJ1636" s="24" t="s">
        <v>38</v>
      </c>
      <c r="BK1636" s="233">
        <f>ROUND(I1636*H1636,2)</f>
        <v>0</v>
      </c>
      <c r="BL1636" s="24" t="s">
        <v>243</v>
      </c>
      <c r="BM1636" s="24" t="s">
        <v>1793</v>
      </c>
    </row>
    <row r="1637" s="11" customFormat="1">
      <c r="B1637" s="234"/>
      <c r="C1637" s="235"/>
      <c r="D1637" s="236" t="s">
        <v>162</v>
      </c>
      <c r="E1637" s="237" t="s">
        <v>21</v>
      </c>
      <c r="F1637" s="238" t="s">
        <v>1183</v>
      </c>
      <c r="G1637" s="235"/>
      <c r="H1637" s="237" t="s">
        <v>21</v>
      </c>
      <c r="I1637" s="239"/>
      <c r="J1637" s="235"/>
      <c r="K1637" s="235"/>
      <c r="L1637" s="240"/>
      <c r="M1637" s="241"/>
      <c r="N1637" s="242"/>
      <c r="O1637" s="242"/>
      <c r="P1637" s="242"/>
      <c r="Q1637" s="242"/>
      <c r="R1637" s="242"/>
      <c r="S1637" s="242"/>
      <c r="T1637" s="243"/>
      <c r="AT1637" s="244" t="s">
        <v>162</v>
      </c>
      <c r="AU1637" s="244" t="s">
        <v>85</v>
      </c>
      <c r="AV1637" s="11" t="s">
        <v>38</v>
      </c>
      <c r="AW1637" s="11" t="s">
        <v>36</v>
      </c>
      <c r="AX1637" s="11" t="s">
        <v>76</v>
      </c>
      <c r="AY1637" s="244" t="s">
        <v>154</v>
      </c>
    </row>
    <row r="1638" s="11" customFormat="1">
      <c r="B1638" s="234"/>
      <c r="C1638" s="235"/>
      <c r="D1638" s="236" t="s">
        <v>162</v>
      </c>
      <c r="E1638" s="237" t="s">
        <v>21</v>
      </c>
      <c r="F1638" s="238" t="s">
        <v>1184</v>
      </c>
      <c r="G1638" s="235"/>
      <c r="H1638" s="237" t="s">
        <v>21</v>
      </c>
      <c r="I1638" s="239"/>
      <c r="J1638" s="235"/>
      <c r="K1638" s="235"/>
      <c r="L1638" s="240"/>
      <c r="M1638" s="241"/>
      <c r="N1638" s="242"/>
      <c r="O1638" s="242"/>
      <c r="P1638" s="242"/>
      <c r="Q1638" s="242"/>
      <c r="R1638" s="242"/>
      <c r="S1638" s="242"/>
      <c r="T1638" s="243"/>
      <c r="AT1638" s="244" t="s">
        <v>162</v>
      </c>
      <c r="AU1638" s="244" t="s">
        <v>85</v>
      </c>
      <c r="AV1638" s="11" t="s">
        <v>38</v>
      </c>
      <c r="AW1638" s="11" t="s">
        <v>36</v>
      </c>
      <c r="AX1638" s="11" t="s">
        <v>76</v>
      </c>
      <c r="AY1638" s="244" t="s">
        <v>154</v>
      </c>
    </row>
    <row r="1639" s="12" customFormat="1">
      <c r="B1639" s="245"/>
      <c r="C1639" s="246"/>
      <c r="D1639" s="236" t="s">
        <v>162</v>
      </c>
      <c r="E1639" s="247" t="s">
        <v>21</v>
      </c>
      <c r="F1639" s="248" t="s">
        <v>1186</v>
      </c>
      <c r="G1639" s="246"/>
      <c r="H1639" s="249">
        <v>115.226</v>
      </c>
      <c r="I1639" s="250"/>
      <c r="J1639" s="246"/>
      <c r="K1639" s="246"/>
      <c r="L1639" s="251"/>
      <c r="M1639" s="252"/>
      <c r="N1639" s="253"/>
      <c r="O1639" s="253"/>
      <c r="P1639" s="253"/>
      <c r="Q1639" s="253"/>
      <c r="R1639" s="253"/>
      <c r="S1639" s="253"/>
      <c r="T1639" s="254"/>
      <c r="AT1639" s="255" t="s">
        <v>162</v>
      </c>
      <c r="AU1639" s="255" t="s">
        <v>85</v>
      </c>
      <c r="AV1639" s="12" t="s">
        <v>85</v>
      </c>
      <c r="AW1639" s="12" t="s">
        <v>36</v>
      </c>
      <c r="AX1639" s="12" t="s">
        <v>76</v>
      </c>
      <c r="AY1639" s="255" t="s">
        <v>154</v>
      </c>
    </row>
    <row r="1640" s="13" customFormat="1">
      <c r="B1640" s="256"/>
      <c r="C1640" s="257"/>
      <c r="D1640" s="236" t="s">
        <v>162</v>
      </c>
      <c r="E1640" s="258" t="s">
        <v>21</v>
      </c>
      <c r="F1640" s="259" t="s">
        <v>166</v>
      </c>
      <c r="G1640" s="257"/>
      <c r="H1640" s="260">
        <v>115.226</v>
      </c>
      <c r="I1640" s="261"/>
      <c r="J1640" s="257"/>
      <c r="K1640" s="257"/>
      <c r="L1640" s="262"/>
      <c r="M1640" s="263"/>
      <c r="N1640" s="264"/>
      <c r="O1640" s="264"/>
      <c r="P1640" s="264"/>
      <c r="Q1640" s="264"/>
      <c r="R1640" s="264"/>
      <c r="S1640" s="264"/>
      <c r="T1640" s="265"/>
      <c r="AT1640" s="266" t="s">
        <v>162</v>
      </c>
      <c r="AU1640" s="266" t="s">
        <v>85</v>
      </c>
      <c r="AV1640" s="13" t="s">
        <v>160</v>
      </c>
      <c r="AW1640" s="13" t="s">
        <v>36</v>
      </c>
      <c r="AX1640" s="13" t="s">
        <v>38</v>
      </c>
      <c r="AY1640" s="266" t="s">
        <v>154</v>
      </c>
    </row>
    <row r="1641" s="1" customFormat="1" ht="16.5" customHeight="1">
      <c r="B1641" s="47"/>
      <c r="C1641" s="222" t="s">
        <v>1794</v>
      </c>
      <c r="D1641" s="222" t="s">
        <v>156</v>
      </c>
      <c r="E1641" s="223" t="s">
        <v>1795</v>
      </c>
      <c r="F1641" s="224" t="s">
        <v>1796</v>
      </c>
      <c r="G1641" s="225" t="s">
        <v>246</v>
      </c>
      <c r="H1641" s="226">
        <v>5.4930000000000003</v>
      </c>
      <c r="I1641" s="227"/>
      <c r="J1641" s="228">
        <f>ROUND(I1641*H1641,2)</f>
        <v>0</v>
      </c>
      <c r="K1641" s="224" t="s">
        <v>21</v>
      </c>
      <c r="L1641" s="73"/>
      <c r="M1641" s="229" t="s">
        <v>21</v>
      </c>
      <c r="N1641" s="230" t="s">
        <v>47</v>
      </c>
      <c r="O1641" s="48"/>
      <c r="P1641" s="231">
        <f>O1641*H1641</f>
        <v>0</v>
      </c>
      <c r="Q1641" s="231">
        <v>0</v>
      </c>
      <c r="R1641" s="231">
        <f>Q1641*H1641</f>
        <v>0</v>
      </c>
      <c r="S1641" s="231">
        <v>0</v>
      </c>
      <c r="T1641" s="232">
        <f>S1641*H1641</f>
        <v>0</v>
      </c>
      <c r="AR1641" s="24" t="s">
        <v>243</v>
      </c>
      <c r="AT1641" s="24" t="s">
        <v>156</v>
      </c>
      <c r="AU1641" s="24" t="s">
        <v>85</v>
      </c>
      <c r="AY1641" s="24" t="s">
        <v>154</v>
      </c>
      <c r="BE1641" s="233">
        <f>IF(N1641="základní",J1641,0)</f>
        <v>0</v>
      </c>
      <c r="BF1641" s="233">
        <f>IF(N1641="snížená",J1641,0)</f>
        <v>0</v>
      </c>
      <c r="BG1641" s="233">
        <f>IF(N1641="zákl. přenesená",J1641,0)</f>
        <v>0</v>
      </c>
      <c r="BH1641" s="233">
        <f>IF(N1641="sníž. přenesená",J1641,0)</f>
        <v>0</v>
      </c>
      <c r="BI1641" s="233">
        <f>IF(N1641="nulová",J1641,0)</f>
        <v>0</v>
      </c>
      <c r="BJ1641" s="24" t="s">
        <v>38</v>
      </c>
      <c r="BK1641" s="233">
        <f>ROUND(I1641*H1641,2)</f>
        <v>0</v>
      </c>
      <c r="BL1641" s="24" t="s">
        <v>243</v>
      </c>
      <c r="BM1641" s="24" t="s">
        <v>1797</v>
      </c>
    </row>
    <row r="1642" s="1" customFormat="1" ht="16.5" customHeight="1">
      <c r="B1642" s="47"/>
      <c r="C1642" s="222" t="s">
        <v>1798</v>
      </c>
      <c r="D1642" s="222" t="s">
        <v>156</v>
      </c>
      <c r="E1642" s="223" t="s">
        <v>1799</v>
      </c>
      <c r="F1642" s="224" t="s">
        <v>1800</v>
      </c>
      <c r="G1642" s="225" t="s">
        <v>246</v>
      </c>
      <c r="H1642" s="226">
        <v>5.4930000000000003</v>
      </c>
      <c r="I1642" s="227"/>
      <c r="J1642" s="228">
        <f>ROUND(I1642*H1642,2)</f>
        <v>0</v>
      </c>
      <c r="K1642" s="224" t="s">
        <v>21</v>
      </c>
      <c r="L1642" s="73"/>
      <c r="M1642" s="229" t="s">
        <v>21</v>
      </c>
      <c r="N1642" s="230" t="s">
        <v>47</v>
      </c>
      <c r="O1642" s="48"/>
      <c r="P1642" s="231">
        <f>O1642*H1642</f>
        <v>0</v>
      </c>
      <c r="Q1642" s="231">
        <v>0</v>
      </c>
      <c r="R1642" s="231">
        <f>Q1642*H1642</f>
        <v>0</v>
      </c>
      <c r="S1642" s="231">
        <v>0</v>
      </c>
      <c r="T1642" s="232">
        <f>S1642*H1642</f>
        <v>0</v>
      </c>
      <c r="AR1642" s="24" t="s">
        <v>243</v>
      </c>
      <c r="AT1642" s="24" t="s">
        <v>156</v>
      </c>
      <c r="AU1642" s="24" t="s">
        <v>85</v>
      </c>
      <c r="AY1642" s="24" t="s">
        <v>154</v>
      </c>
      <c r="BE1642" s="233">
        <f>IF(N1642="základní",J1642,0)</f>
        <v>0</v>
      </c>
      <c r="BF1642" s="233">
        <f>IF(N1642="snížená",J1642,0)</f>
        <v>0</v>
      </c>
      <c r="BG1642" s="233">
        <f>IF(N1642="zákl. přenesená",J1642,0)</f>
        <v>0</v>
      </c>
      <c r="BH1642" s="233">
        <f>IF(N1642="sníž. přenesená",J1642,0)</f>
        <v>0</v>
      </c>
      <c r="BI1642" s="233">
        <f>IF(N1642="nulová",J1642,0)</f>
        <v>0</v>
      </c>
      <c r="BJ1642" s="24" t="s">
        <v>38</v>
      </c>
      <c r="BK1642" s="233">
        <f>ROUND(I1642*H1642,2)</f>
        <v>0</v>
      </c>
      <c r="BL1642" s="24" t="s">
        <v>243</v>
      </c>
      <c r="BM1642" s="24" t="s">
        <v>1801</v>
      </c>
    </row>
    <row r="1643" s="10" customFormat="1" ht="29.88" customHeight="1">
      <c r="B1643" s="206"/>
      <c r="C1643" s="207"/>
      <c r="D1643" s="208" t="s">
        <v>75</v>
      </c>
      <c r="E1643" s="220" t="s">
        <v>1802</v>
      </c>
      <c r="F1643" s="220" t="s">
        <v>1803</v>
      </c>
      <c r="G1643" s="207"/>
      <c r="H1643" s="207"/>
      <c r="I1643" s="210"/>
      <c r="J1643" s="221">
        <f>BK1643</f>
        <v>0</v>
      </c>
      <c r="K1643" s="207"/>
      <c r="L1643" s="212"/>
      <c r="M1643" s="213"/>
      <c r="N1643" s="214"/>
      <c r="O1643" s="214"/>
      <c r="P1643" s="215">
        <f>SUM(P1644:P1704)</f>
        <v>0</v>
      </c>
      <c r="Q1643" s="214"/>
      <c r="R1643" s="215">
        <f>SUM(R1644:R1704)</f>
        <v>0.94872700000000021</v>
      </c>
      <c r="S1643" s="214"/>
      <c r="T1643" s="216">
        <f>SUM(T1644:T1704)</f>
        <v>0.023415800000000001</v>
      </c>
      <c r="AR1643" s="217" t="s">
        <v>85</v>
      </c>
      <c r="AT1643" s="218" t="s">
        <v>75</v>
      </c>
      <c r="AU1643" s="218" t="s">
        <v>38</v>
      </c>
      <c r="AY1643" s="217" t="s">
        <v>154</v>
      </c>
      <c r="BK1643" s="219">
        <f>SUM(BK1644:BK1704)</f>
        <v>0</v>
      </c>
    </row>
    <row r="1644" s="1" customFormat="1" ht="16.5" customHeight="1">
      <c r="B1644" s="47"/>
      <c r="C1644" s="222" t="s">
        <v>1804</v>
      </c>
      <c r="D1644" s="222" t="s">
        <v>156</v>
      </c>
      <c r="E1644" s="223" t="s">
        <v>1805</v>
      </c>
      <c r="F1644" s="224" t="s">
        <v>1806</v>
      </c>
      <c r="G1644" s="225" t="s">
        <v>179</v>
      </c>
      <c r="H1644" s="226">
        <v>1.94</v>
      </c>
      <c r="I1644" s="227"/>
      <c r="J1644" s="228">
        <f>ROUND(I1644*H1644,2)</f>
        <v>0</v>
      </c>
      <c r="K1644" s="224" t="s">
        <v>21</v>
      </c>
      <c r="L1644" s="73"/>
      <c r="M1644" s="229" t="s">
        <v>21</v>
      </c>
      <c r="N1644" s="230" t="s">
        <v>47</v>
      </c>
      <c r="O1644" s="48"/>
      <c r="P1644" s="231">
        <f>O1644*H1644</f>
        <v>0</v>
      </c>
      <c r="Q1644" s="231">
        <v>0</v>
      </c>
      <c r="R1644" s="231">
        <f>Q1644*H1644</f>
        <v>0</v>
      </c>
      <c r="S1644" s="231">
        <v>0.012070000000000001</v>
      </c>
      <c r="T1644" s="232">
        <f>S1644*H1644</f>
        <v>0.023415800000000001</v>
      </c>
      <c r="AR1644" s="24" t="s">
        <v>243</v>
      </c>
      <c r="AT1644" s="24" t="s">
        <v>156</v>
      </c>
      <c r="AU1644" s="24" t="s">
        <v>85</v>
      </c>
      <c r="AY1644" s="24" t="s">
        <v>154</v>
      </c>
      <c r="BE1644" s="233">
        <f>IF(N1644="základní",J1644,0)</f>
        <v>0</v>
      </c>
      <c r="BF1644" s="233">
        <f>IF(N1644="snížená",J1644,0)</f>
        <v>0</v>
      </c>
      <c r="BG1644" s="233">
        <f>IF(N1644="zákl. přenesená",J1644,0)</f>
        <v>0</v>
      </c>
      <c r="BH1644" s="233">
        <f>IF(N1644="sníž. přenesená",J1644,0)</f>
        <v>0</v>
      </c>
      <c r="BI1644" s="233">
        <f>IF(N1644="nulová",J1644,0)</f>
        <v>0</v>
      </c>
      <c r="BJ1644" s="24" t="s">
        <v>38</v>
      </c>
      <c r="BK1644" s="233">
        <f>ROUND(I1644*H1644,2)</f>
        <v>0</v>
      </c>
      <c r="BL1644" s="24" t="s">
        <v>243</v>
      </c>
      <c r="BM1644" s="24" t="s">
        <v>1807</v>
      </c>
    </row>
    <row r="1645" s="11" customFormat="1">
      <c r="B1645" s="234"/>
      <c r="C1645" s="235"/>
      <c r="D1645" s="236" t="s">
        <v>162</v>
      </c>
      <c r="E1645" s="237" t="s">
        <v>21</v>
      </c>
      <c r="F1645" s="238" t="s">
        <v>189</v>
      </c>
      <c r="G1645" s="235"/>
      <c r="H1645" s="237" t="s">
        <v>21</v>
      </c>
      <c r="I1645" s="239"/>
      <c r="J1645" s="235"/>
      <c r="K1645" s="235"/>
      <c r="L1645" s="240"/>
      <c r="M1645" s="241"/>
      <c r="N1645" s="242"/>
      <c r="O1645" s="242"/>
      <c r="P1645" s="242"/>
      <c r="Q1645" s="242"/>
      <c r="R1645" s="242"/>
      <c r="S1645" s="242"/>
      <c r="T1645" s="243"/>
      <c r="AT1645" s="244" t="s">
        <v>162</v>
      </c>
      <c r="AU1645" s="244" t="s">
        <v>85</v>
      </c>
      <c r="AV1645" s="11" t="s">
        <v>38</v>
      </c>
      <c r="AW1645" s="11" t="s">
        <v>36</v>
      </c>
      <c r="AX1645" s="11" t="s">
        <v>76</v>
      </c>
      <c r="AY1645" s="244" t="s">
        <v>154</v>
      </c>
    </row>
    <row r="1646" s="11" customFormat="1">
      <c r="B1646" s="234"/>
      <c r="C1646" s="235"/>
      <c r="D1646" s="236" t="s">
        <v>162</v>
      </c>
      <c r="E1646" s="237" t="s">
        <v>21</v>
      </c>
      <c r="F1646" s="238" t="s">
        <v>1808</v>
      </c>
      <c r="G1646" s="235"/>
      <c r="H1646" s="237" t="s">
        <v>21</v>
      </c>
      <c r="I1646" s="239"/>
      <c r="J1646" s="235"/>
      <c r="K1646" s="235"/>
      <c r="L1646" s="240"/>
      <c r="M1646" s="241"/>
      <c r="N1646" s="242"/>
      <c r="O1646" s="242"/>
      <c r="P1646" s="242"/>
      <c r="Q1646" s="242"/>
      <c r="R1646" s="242"/>
      <c r="S1646" s="242"/>
      <c r="T1646" s="243"/>
      <c r="AT1646" s="244" t="s">
        <v>162</v>
      </c>
      <c r="AU1646" s="244" t="s">
        <v>85</v>
      </c>
      <c r="AV1646" s="11" t="s">
        <v>38</v>
      </c>
      <c r="AW1646" s="11" t="s">
        <v>36</v>
      </c>
      <c r="AX1646" s="11" t="s">
        <v>76</v>
      </c>
      <c r="AY1646" s="244" t="s">
        <v>154</v>
      </c>
    </row>
    <row r="1647" s="12" customFormat="1">
      <c r="B1647" s="245"/>
      <c r="C1647" s="246"/>
      <c r="D1647" s="236" t="s">
        <v>162</v>
      </c>
      <c r="E1647" s="247" t="s">
        <v>21</v>
      </c>
      <c r="F1647" s="248" t="s">
        <v>1809</v>
      </c>
      <c r="G1647" s="246"/>
      <c r="H1647" s="249">
        <v>1.94</v>
      </c>
      <c r="I1647" s="250"/>
      <c r="J1647" s="246"/>
      <c r="K1647" s="246"/>
      <c r="L1647" s="251"/>
      <c r="M1647" s="252"/>
      <c r="N1647" s="253"/>
      <c r="O1647" s="253"/>
      <c r="P1647" s="253"/>
      <c r="Q1647" s="253"/>
      <c r="R1647" s="253"/>
      <c r="S1647" s="253"/>
      <c r="T1647" s="254"/>
      <c r="AT1647" s="255" t="s">
        <v>162</v>
      </c>
      <c r="AU1647" s="255" t="s">
        <v>85</v>
      </c>
      <c r="AV1647" s="12" t="s">
        <v>85</v>
      </c>
      <c r="AW1647" s="12" t="s">
        <v>36</v>
      </c>
      <c r="AX1647" s="12" t="s">
        <v>76</v>
      </c>
      <c r="AY1647" s="255" t="s">
        <v>154</v>
      </c>
    </row>
    <row r="1648" s="14" customFormat="1">
      <c r="B1648" s="267"/>
      <c r="C1648" s="268"/>
      <c r="D1648" s="236" t="s">
        <v>162</v>
      </c>
      <c r="E1648" s="269" t="s">
        <v>21</v>
      </c>
      <c r="F1648" s="270" t="s">
        <v>192</v>
      </c>
      <c r="G1648" s="268"/>
      <c r="H1648" s="271">
        <v>1.94</v>
      </c>
      <c r="I1648" s="272"/>
      <c r="J1648" s="268"/>
      <c r="K1648" s="268"/>
      <c r="L1648" s="273"/>
      <c r="M1648" s="274"/>
      <c r="N1648" s="275"/>
      <c r="O1648" s="275"/>
      <c r="P1648" s="275"/>
      <c r="Q1648" s="275"/>
      <c r="R1648" s="275"/>
      <c r="S1648" s="275"/>
      <c r="T1648" s="276"/>
      <c r="AT1648" s="277" t="s">
        <v>162</v>
      </c>
      <c r="AU1648" s="277" t="s">
        <v>85</v>
      </c>
      <c r="AV1648" s="14" t="s">
        <v>170</v>
      </c>
      <c r="AW1648" s="14" t="s">
        <v>36</v>
      </c>
      <c r="AX1648" s="14" t="s">
        <v>76</v>
      </c>
      <c r="AY1648" s="277" t="s">
        <v>154</v>
      </c>
    </row>
    <row r="1649" s="13" customFormat="1">
      <c r="B1649" s="256"/>
      <c r="C1649" s="257"/>
      <c r="D1649" s="236" t="s">
        <v>162</v>
      </c>
      <c r="E1649" s="258" t="s">
        <v>21</v>
      </c>
      <c r="F1649" s="259" t="s">
        <v>166</v>
      </c>
      <c r="G1649" s="257"/>
      <c r="H1649" s="260">
        <v>1.94</v>
      </c>
      <c r="I1649" s="261"/>
      <c r="J1649" s="257"/>
      <c r="K1649" s="257"/>
      <c r="L1649" s="262"/>
      <c r="M1649" s="263"/>
      <c r="N1649" s="264"/>
      <c r="O1649" s="264"/>
      <c r="P1649" s="264"/>
      <c r="Q1649" s="264"/>
      <c r="R1649" s="264"/>
      <c r="S1649" s="264"/>
      <c r="T1649" s="265"/>
      <c r="AT1649" s="266" t="s">
        <v>162</v>
      </c>
      <c r="AU1649" s="266" t="s">
        <v>85</v>
      </c>
      <c r="AV1649" s="13" t="s">
        <v>160</v>
      </c>
      <c r="AW1649" s="13" t="s">
        <v>36</v>
      </c>
      <c r="AX1649" s="13" t="s">
        <v>38</v>
      </c>
      <c r="AY1649" s="266" t="s">
        <v>154</v>
      </c>
    </row>
    <row r="1650" s="1" customFormat="1" ht="25.5" customHeight="1">
      <c r="B1650" s="47"/>
      <c r="C1650" s="222" t="s">
        <v>1810</v>
      </c>
      <c r="D1650" s="222" t="s">
        <v>156</v>
      </c>
      <c r="E1650" s="223" t="s">
        <v>1811</v>
      </c>
      <c r="F1650" s="224" t="s">
        <v>1812</v>
      </c>
      <c r="G1650" s="225" t="s">
        <v>159</v>
      </c>
      <c r="H1650" s="226">
        <v>20.452000000000002</v>
      </c>
      <c r="I1650" s="227"/>
      <c r="J1650" s="228">
        <f>ROUND(I1650*H1650,2)</f>
        <v>0</v>
      </c>
      <c r="K1650" s="224" t="s">
        <v>21</v>
      </c>
      <c r="L1650" s="73"/>
      <c r="M1650" s="229" t="s">
        <v>21</v>
      </c>
      <c r="N1650" s="230" t="s">
        <v>47</v>
      </c>
      <c r="O1650" s="48"/>
      <c r="P1650" s="231">
        <f>O1650*H1650</f>
        <v>0</v>
      </c>
      <c r="Q1650" s="231">
        <v>0.00025000000000000001</v>
      </c>
      <c r="R1650" s="231">
        <f>Q1650*H1650</f>
        <v>0.0051130000000000004</v>
      </c>
      <c r="S1650" s="231">
        <v>0</v>
      </c>
      <c r="T1650" s="232">
        <f>S1650*H1650</f>
        <v>0</v>
      </c>
      <c r="AR1650" s="24" t="s">
        <v>243</v>
      </c>
      <c r="AT1650" s="24" t="s">
        <v>156</v>
      </c>
      <c r="AU1650" s="24" t="s">
        <v>85</v>
      </c>
      <c r="AY1650" s="24" t="s">
        <v>154</v>
      </c>
      <c r="BE1650" s="233">
        <f>IF(N1650="základní",J1650,0)</f>
        <v>0</v>
      </c>
      <c r="BF1650" s="233">
        <f>IF(N1650="snížená",J1650,0)</f>
        <v>0</v>
      </c>
      <c r="BG1650" s="233">
        <f>IF(N1650="zákl. přenesená",J1650,0)</f>
        <v>0</v>
      </c>
      <c r="BH1650" s="233">
        <f>IF(N1650="sníž. přenesená",J1650,0)</f>
        <v>0</v>
      </c>
      <c r="BI1650" s="233">
        <f>IF(N1650="nulová",J1650,0)</f>
        <v>0</v>
      </c>
      <c r="BJ1650" s="24" t="s">
        <v>38</v>
      </c>
      <c r="BK1650" s="233">
        <f>ROUND(I1650*H1650,2)</f>
        <v>0</v>
      </c>
      <c r="BL1650" s="24" t="s">
        <v>243</v>
      </c>
      <c r="BM1650" s="24" t="s">
        <v>1813</v>
      </c>
    </row>
    <row r="1651" s="11" customFormat="1">
      <c r="B1651" s="234"/>
      <c r="C1651" s="235"/>
      <c r="D1651" s="236" t="s">
        <v>162</v>
      </c>
      <c r="E1651" s="237" t="s">
        <v>21</v>
      </c>
      <c r="F1651" s="238" t="s">
        <v>277</v>
      </c>
      <c r="G1651" s="235"/>
      <c r="H1651" s="237" t="s">
        <v>21</v>
      </c>
      <c r="I1651" s="239"/>
      <c r="J1651" s="235"/>
      <c r="K1651" s="235"/>
      <c r="L1651" s="240"/>
      <c r="M1651" s="241"/>
      <c r="N1651" s="242"/>
      <c r="O1651" s="242"/>
      <c r="P1651" s="242"/>
      <c r="Q1651" s="242"/>
      <c r="R1651" s="242"/>
      <c r="S1651" s="242"/>
      <c r="T1651" s="243"/>
      <c r="AT1651" s="244" t="s">
        <v>162</v>
      </c>
      <c r="AU1651" s="244" t="s">
        <v>85</v>
      </c>
      <c r="AV1651" s="11" t="s">
        <v>38</v>
      </c>
      <c r="AW1651" s="11" t="s">
        <v>36</v>
      </c>
      <c r="AX1651" s="11" t="s">
        <v>76</v>
      </c>
      <c r="AY1651" s="244" t="s">
        <v>154</v>
      </c>
    </row>
    <row r="1652" s="11" customFormat="1">
      <c r="B1652" s="234"/>
      <c r="C1652" s="235"/>
      <c r="D1652" s="236" t="s">
        <v>162</v>
      </c>
      <c r="E1652" s="237" t="s">
        <v>21</v>
      </c>
      <c r="F1652" s="238" t="s">
        <v>315</v>
      </c>
      <c r="G1652" s="235"/>
      <c r="H1652" s="237" t="s">
        <v>21</v>
      </c>
      <c r="I1652" s="239"/>
      <c r="J1652" s="235"/>
      <c r="K1652" s="235"/>
      <c r="L1652" s="240"/>
      <c r="M1652" s="241"/>
      <c r="N1652" s="242"/>
      <c r="O1652" s="242"/>
      <c r="P1652" s="242"/>
      <c r="Q1652" s="242"/>
      <c r="R1652" s="242"/>
      <c r="S1652" s="242"/>
      <c r="T1652" s="243"/>
      <c r="AT1652" s="244" t="s">
        <v>162</v>
      </c>
      <c r="AU1652" s="244" t="s">
        <v>85</v>
      </c>
      <c r="AV1652" s="11" t="s">
        <v>38</v>
      </c>
      <c r="AW1652" s="11" t="s">
        <v>36</v>
      </c>
      <c r="AX1652" s="11" t="s">
        <v>76</v>
      </c>
      <c r="AY1652" s="244" t="s">
        <v>154</v>
      </c>
    </row>
    <row r="1653" s="12" customFormat="1">
      <c r="B1653" s="245"/>
      <c r="C1653" s="246"/>
      <c r="D1653" s="236" t="s">
        <v>162</v>
      </c>
      <c r="E1653" s="247" t="s">
        <v>21</v>
      </c>
      <c r="F1653" s="248" t="s">
        <v>368</v>
      </c>
      <c r="G1653" s="246"/>
      <c r="H1653" s="249">
        <v>4.9299999999999997</v>
      </c>
      <c r="I1653" s="250"/>
      <c r="J1653" s="246"/>
      <c r="K1653" s="246"/>
      <c r="L1653" s="251"/>
      <c r="M1653" s="252"/>
      <c r="N1653" s="253"/>
      <c r="O1653" s="253"/>
      <c r="P1653" s="253"/>
      <c r="Q1653" s="253"/>
      <c r="R1653" s="253"/>
      <c r="S1653" s="253"/>
      <c r="T1653" s="254"/>
      <c r="AT1653" s="255" t="s">
        <v>162</v>
      </c>
      <c r="AU1653" s="255" t="s">
        <v>85</v>
      </c>
      <c r="AV1653" s="12" t="s">
        <v>85</v>
      </c>
      <c r="AW1653" s="12" t="s">
        <v>36</v>
      </c>
      <c r="AX1653" s="12" t="s">
        <v>76</v>
      </c>
      <c r="AY1653" s="255" t="s">
        <v>154</v>
      </c>
    </row>
    <row r="1654" s="12" customFormat="1">
      <c r="B1654" s="245"/>
      <c r="C1654" s="246"/>
      <c r="D1654" s="236" t="s">
        <v>162</v>
      </c>
      <c r="E1654" s="247" t="s">
        <v>21</v>
      </c>
      <c r="F1654" s="248" t="s">
        <v>369</v>
      </c>
      <c r="G1654" s="246"/>
      <c r="H1654" s="249">
        <v>6.0449999999999999</v>
      </c>
      <c r="I1654" s="250"/>
      <c r="J1654" s="246"/>
      <c r="K1654" s="246"/>
      <c r="L1654" s="251"/>
      <c r="M1654" s="252"/>
      <c r="N1654" s="253"/>
      <c r="O1654" s="253"/>
      <c r="P1654" s="253"/>
      <c r="Q1654" s="253"/>
      <c r="R1654" s="253"/>
      <c r="S1654" s="253"/>
      <c r="T1654" s="254"/>
      <c r="AT1654" s="255" t="s">
        <v>162</v>
      </c>
      <c r="AU1654" s="255" t="s">
        <v>85</v>
      </c>
      <c r="AV1654" s="12" t="s">
        <v>85</v>
      </c>
      <c r="AW1654" s="12" t="s">
        <v>36</v>
      </c>
      <c r="AX1654" s="12" t="s">
        <v>76</v>
      </c>
      <c r="AY1654" s="255" t="s">
        <v>154</v>
      </c>
    </row>
    <row r="1655" s="12" customFormat="1">
      <c r="B1655" s="245"/>
      <c r="C1655" s="246"/>
      <c r="D1655" s="236" t="s">
        <v>162</v>
      </c>
      <c r="E1655" s="247" t="s">
        <v>21</v>
      </c>
      <c r="F1655" s="248" t="s">
        <v>370</v>
      </c>
      <c r="G1655" s="246"/>
      <c r="H1655" s="249">
        <v>4.4199999999999999</v>
      </c>
      <c r="I1655" s="250"/>
      <c r="J1655" s="246"/>
      <c r="K1655" s="246"/>
      <c r="L1655" s="251"/>
      <c r="M1655" s="252"/>
      <c r="N1655" s="253"/>
      <c r="O1655" s="253"/>
      <c r="P1655" s="253"/>
      <c r="Q1655" s="253"/>
      <c r="R1655" s="253"/>
      <c r="S1655" s="253"/>
      <c r="T1655" s="254"/>
      <c r="AT1655" s="255" t="s">
        <v>162</v>
      </c>
      <c r="AU1655" s="255" t="s">
        <v>85</v>
      </c>
      <c r="AV1655" s="12" t="s">
        <v>85</v>
      </c>
      <c r="AW1655" s="12" t="s">
        <v>36</v>
      </c>
      <c r="AX1655" s="12" t="s">
        <v>76</v>
      </c>
      <c r="AY1655" s="255" t="s">
        <v>154</v>
      </c>
    </row>
    <row r="1656" s="12" customFormat="1">
      <c r="B1656" s="245"/>
      <c r="C1656" s="246"/>
      <c r="D1656" s="236" t="s">
        <v>162</v>
      </c>
      <c r="E1656" s="247" t="s">
        <v>21</v>
      </c>
      <c r="F1656" s="248" t="s">
        <v>371</v>
      </c>
      <c r="G1656" s="246"/>
      <c r="H1656" s="249">
        <v>1.161</v>
      </c>
      <c r="I1656" s="250"/>
      <c r="J1656" s="246"/>
      <c r="K1656" s="246"/>
      <c r="L1656" s="251"/>
      <c r="M1656" s="252"/>
      <c r="N1656" s="253"/>
      <c r="O1656" s="253"/>
      <c r="P1656" s="253"/>
      <c r="Q1656" s="253"/>
      <c r="R1656" s="253"/>
      <c r="S1656" s="253"/>
      <c r="T1656" s="254"/>
      <c r="AT1656" s="255" t="s">
        <v>162</v>
      </c>
      <c r="AU1656" s="255" t="s">
        <v>85</v>
      </c>
      <c r="AV1656" s="12" t="s">
        <v>85</v>
      </c>
      <c r="AW1656" s="12" t="s">
        <v>36</v>
      </c>
      <c r="AX1656" s="12" t="s">
        <v>76</v>
      </c>
      <c r="AY1656" s="255" t="s">
        <v>154</v>
      </c>
    </row>
    <row r="1657" s="12" customFormat="1">
      <c r="B1657" s="245"/>
      <c r="C1657" s="246"/>
      <c r="D1657" s="236" t="s">
        <v>162</v>
      </c>
      <c r="E1657" s="247" t="s">
        <v>21</v>
      </c>
      <c r="F1657" s="248" t="s">
        <v>372</v>
      </c>
      <c r="G1657" s="246"/>
      <c r="H1657" s="249">
        <v>3.8959999999999999</v>
      </c>
      <c r="I1657" s="250"/>
      <c r="J1657" s="246"/>
      <c r="K1657" s="246"/>
      <c r="L1657" s="251"/>
      <c r="M1657" s="252"/>
      <c r="N1657" s="253"/>
      <c r="O1657" s="253"/>
      <c r="P1657" s="253"/>
      <c r="Q1657" s="253"/>
      <c r="R1657" s="253"/>
      <c r="S1657" s="253"/>
      <c r="T1657" s="254"/>
      <c r="AT1657" s="255" t="s">
        <v>162</v>
      </c>
      <c r="AU1657" s="255" t="s">
        <v>85</v>
      </c>
      <c r="AV1657" s="12" t="s">
        <v>85</v>
      </c>
      <c r="AW1657" s="12" t="s">
        <v>36</v>
      </c>
      <c r="AX1657" s="12" t="s">
        <v>76</v>
      </c>
      <c r="AY1657" s="255" t="s">
        <v>154</v>
      </c>
    </row>
    <row r="1658" s="13" customFormat="1">
      <c r="B1658" s="256"/>
      <c r="C1658" s="257"/>
      <c r="D1658" s="236" t="s">
        <v>162</v>
      </c>
      <c r="E1658" s="258" t="s">
        <v>21</v>
      </c>
      <c r="F1658" s="259" t="s">
        <v>166</v>
      </c>
      <c r="G1658" s="257"/>
      <c r="H1658" s="260">
        <v>20.452000000000002</v>
      </c>
      <c r="I1658" s="261"/>
      <c r="J1658" s="257"/>
      <c r="K1658" s="257"/>
      <c r="L1658" s="262"/>
      <c r="M1658" s="263"/>
      <c r="N1658" s="264"/>
      <c r="O1658" s="264"/>
      <c r="P1658" s="264"/>
      <c r="Q1658" s="264"/>
      <c r="R1658" s="264"/>
      <c r="S1658" s="264"/>
      <c r="T1658" s="265"/>
      <c r="AT1658" s="266" t="s">
        <v>162</v>
      </c>
      <c r="AU1658" s="266" t="s">
        <v>85</v>
      </c>
      <c r="AV1658" s="13" t="s">
        <v>160</v>
      </c>
      <c r="AW1658" s="13" t="s">
        <v>36</v>
      </c>
      <c r="AX1658" s="13" t="s">
        <v>38</v>
      </c>
      <c r="AY1658" s="266" t="s">
        <v>154</v>
      </c>
    </row>
    <row r="1659" s="1" customFormat="1" ht="16.5" customHeight="1">
      <c r="B1659" s="47"/>
      <c r="C1659" s="222" t="s">
        <v>1814</v>
      </c>
      <c r="D1659" s="222" t="s">
        <v>156</v>
      </c>
      <c r="E1659" s="223" t="s">
        <v>1815</v>
      </c>
      <c r="F1659" s="224" t="s">
        <v>1816</v>
      </c>
      <c r="G1659" s="225" t="s">
        <v>269</v>
      </c>
      <c r="H1659" s="226">
        <v>8</v>
      </c>
      <c r="I1659" s="227"/>
      <c r="J1659" s="228">
        <f>ROUND(I1659*H1659,2)</f>
        <v>0</v>
      </c>
      <c r="K1659" s="224" t="s">
        <v>21</v>
      </c>
      <c r="L1659" s="73"/>
      <c r="M1659" s="229" t="s">
        <v>21</v>
      </c>
      <c r="N1659" s="230" t="s">
        <v>47</v>
      </c>
      <c r="O1659" s="48"/>
      <c r="P1659" s="231">
        <f>O1659*H1659</f>
        <v>0</v>
      </c>
      <c r="Q1659" s="231">
        <v>0.00025000000000000001</v>
      </c>
      <c r="R1659" s="231">
        <f>Q1659*H1659</f>
        <v>0.002</v>
      </c>
      <c r="S1659" s="231">
        <v>0</v>
      </c>
      <c r="T1659" s="232">
        <f>S1659*H1659</f>
        <v>0</v>
      </c>
      <c r="AR1659" s="24" t="s">
        <v>243</v>
      </c>
      <c r="AT1659" s="24" t="s">
        <v>156</v>
      </c>
      <c r="AU1659" s="24" t="s">
        <v>85</v>
      </c>
      <c r="AY1659" s="24" t="s">
        <v>154</v>
      </c>
      <c r="BE1659" s="233">
        <f>IF(N1659="základní",J1659,0)</f>
        <v>0</v>
      </c>
      <c r="BF1659" s="233">
        <f>IF(N1659="snížená",J1659,0)</f>
        <v>0</v>
      </c>
      <c r="BG1659" s="233">
        <f>IF(N1659="zákl. přenesená",J1659,0)</f>
        <v>0</v>
      </c>
      <c r="BH1659" s="233">
        <f>IF(N1659="sníž. přenesená",J1659,0)</f>
        <v>0</v>
      </c>
      <c r="BI1659" s="233">
        <f>IF(N1659="nulová",J1659,0)</f>
        <v>0</v>
      </c>
      <c r="BJ1659" s="24" t="s">
        <v>38</v>
      </c>
      <c r="BK1659" s="233">
        <f>ROUND(I1659*H1659,2)</f>
        <v>0</v>
      </c>
      <c r="BL1659" s="24" t="s">
        <v>243</v>
      </c>
      <c r="BM1659" s="24" t="s">
        <v>1817</v>
      </c>
    </row>
    <row r="1660" s="11" customFormat="1">
      <c r="B1660" s="234"/>
      <c r="C1660" s="235"/>
      <c r="D1660" s="236" t="s">
        <v>162</v>
      </c>
      <c r="E1660" s="237" t="s">
        <v>21</v>
      </c>
      <c r="F1660" s="238" t="s">
        <v>303</v>
      </c>
      <c r="G1660" s="235"/>
      <c r="H1660" s="237" t="s">
        <v>21</v>
      </c>
      <c r="I1660" s="239"/>
      <c r="J1660" s="235"/>
      <c r="K1660" s="235"/>
      <c r="L1660" s="240"/>
      <c r="M1660" s="241"/>
      <c r="N1660" s="242"/>
      <c r="O1660" s="242"/>
      <c r="P1660" s="242"/>
      <c r="Q1660" s="242"/>
      <c r="R1660" s="242"/>
      <c r="S1660" s="242"/>
      <c r="T1660" s="243"/>
      <c r="AT1660" s="244" t="s">
        <v>162</v>
      </c>
      <c r="AU1660" s="244" t="s">
        <v>85</v>
      </c>
      <c r="AV1660" s="11" t="s">
        <v>38</v>
      </c>
      <c r="AW1660" s="11" t="s">
        <v>36</v>
      </c>
      <c r="AX1660" s="11" t="s">
        <v>76</v>
      </c>
      <c r="AY1660" s="244" t="s">
        <v>154</v>
      </c>
    </row>
    <row r="1661" s="11" customFormat="1">
      <c r="B1661" s="234"/>
      <c r="C1661" s="235"/>
      <c r="D1661" s="236" t="s">
        <v>162</v>
      </c>
      <c r="E1661" s="237" t="s">
        <v>21</v>
      </c>
      <c r="F1661" s="238" t="s">
        <v>277</v>
      </c>
      <c r="G1661" s="235"/>
      <c r="H1661" s="237" t="s">
        <v>21</v>
      </c>
      <c r="I1661" s="239"/>
      <c r="J1661" s="235"/>
      <c r="K1661" s="235"/>
      <c r="L1661" s="240"/>
      <c r="M1661" s="241"/>
      <c r="N1661" s="242"/>
      <c r="O1661" s="242"/>
      <c r="P1661" s="242"/>
      <c r="Q1661" s="242"/>
      <c r="R1661" s="242"/>
      <c r="S1661" s="242"/>
      <c r="T1661" s="243"/>
      <c r="AT1661" s="244" t="s">
        <v>162</v>
      </c>
      <c r="AU1661" s="244" t="s">
        <v>85</v>
      </c>
      <c r="AV1661" s="11" t="s">
        <v>38</v>
      </c>
      <c r="AW1661" s="11" t="s">
        <v>36</v>
      </c>
      <c r="AX1661" s="11" t="s">
        <v>76</v>
      </c>
      <c r="AY1661" s="244" t="s">
        <v>154</v>
      </c>
    </row>
    <row r="1662" s="11" customFormat="1">
      <c r="B1662" s="234"/>
      <c r="C1662" s="235"/>
      <c r="D1662" s="236" t="s">
        <v>162</v>
      </c>
      <c r="E1662" s="237" t="s">
        <v>21</v>
      </c>
      <c r="F1662" s="238" t="s">
        <v>316</v>
      </c>
      <c r="G1662" s="235"/>
      <c r="H1662" s="237" t="s">
        <v>21</v>
      </c>
      <c r="I1662" s="239"/>
      <c r="J1662" s="235"/>
      <c r="K1662" s="235"/>
      <c r="L1662" s="240"/>
      <c r="M1662" s="241"/>
      <c r="N1662" s="242"/>
      <c r="O1662" s="242"/>
      <c r="P1662" s="242"/>
      <c r="Q1662" s="242"/>
      <c r="R1662" s="242"/>
      <c r="S1662" s="242"/>
      <c r="T1662" s="243"/>
      <c r="AT1662" s="244" t="s">
        <v>162</v>
      </c>
      <c r="AU1662" s="244" t="s">
        <v>85</v>
      </c>
      <c r="AV1662" s="11" t="s">
        <v>38</v>
      </c>
      <c r="AW1662" s="11" t="s">
        <v>36</v>
      </c>
      <c r="AX1662" s="11" t="s">
        <v>76</v>
      </c>
      <c r="AY1662" s="244" t="s">
        <v>154</v>
      </c>
    </row>
    <row r="1663" s="12" customFormat="1">
      <c r="B1663" s="245"/>
      <c r="C1663" s="246"/>
      <c r="D1663" s="236" t="s">
        <v>162</v>
      </c>
      <c r="E1663" s="247" t="s">
        <v>21</v>
      </c>
      <c r="F1663" s="248" t="s">
        <v>1818</v>
      </c>
      <c r="G1663" s="246"/>
      <c r="H1663" s="249">
        <v>3</v>
      </c>
      <c r="I1663" s="250"/>
      <c r="J1663" s="246"/>
      <c r="K1663" s="246"/>
      <c r="L1663" s="251"/>
      <c r="M1663" s="252"/>
      <c r="N1663" s="253"/>
      <c r="O1663" s="253"/>
      <c r="P1663" s="253"/>
      <c r="Q1663" s="253"/>
      <c r="R1663" s="253"/>
      <c r="S1663" s="253"/>
      <c r="T1663" s="254"/>
      <c r="AT1663" s="255" t="s">
        <v>162</v>
      </c>
      <c r="AU1663" s="255" t="s">
        <v>85</v>
      </c>
      <c r="AV1663" s="12" t="s">
        <v>85</v>
      </c>
      <c r="AW1663" s="12" t="s">
        <v>36</v>
      </c>
      <c r="AX1663" s="12" t="s">
        <v>76</v>
      </c>
      <c r="AY1663" s="255" t="s">
        <v>154</v>
      </c>
    </row>
    <row r="1664" s="12" customFormat="1">
      <c r="B1664" s="245"/>
      <c r="C1664" s="246"/>
      <c r="D1664" s="236" t="s">
        <v>162</v>
      </c>
      <c r="E1664" s="247" t="s">
        <v>21</v>
      </c>
      <c r="F1664" s="248" t="s">
        <v>1819</v>
      </c>
      <c r="G1664" s="246"/>
      <c r="H1664" s="249">
        <v>1</v>
      </c>
      <c r="I1664" s="250"/>
      <c r="J1664" s="246"/>
      <c r="K1664" s="246"/>
      <c r="L1664" s="251"/>
      <c r="M1664" s="252"/>
      <c r="N1664" s="253"/>
      <c r="O1664" s="253"/>
      <c r="P1664" s="253"/>
      <c r="Q1664" s="253"/>
      <c r="R1664" s="253"/>
      <c r="S1664" s="253"/>
      <c r="T1664" s="254"/>
      <c r="AT1664" s="255" t="s">
        <v>162</v>
      </c>
      <c r="AU1664" s="255" t="s">
        <v>85</v>
      </c>
      <c r="AV1664" s="12" t="s">
        <v>85</v>
      </c>
      <c r="AW1664" s="12" t="s">
        <v>36</v>
      </c>
      <c r="AX1664" s="12" t="s">
        <v>76</v>
      </c>
      <c r="AY1664" s="255" t="s">
        <v>154</v>
      </c>
    </row>
    <row r="1665" s="12" customFormat="1">
      <c r="B1665" s="245"/>
      <c r="C1665" s="246"/>
      <c r="D1665" s="236" t="s">
        <v>162</v>
      </c>
      <c r="E1665" s="247" t="s">
        <v>21</v>
      </c>
      <c r="F1665" s="248" t="s">
        <v>1820</v>
      </c>
      <c r="G1665" s="246"/>
      <c r="H1665" s="249">
        <v>4</v>
      </c>
      <c r="I1665" s="250"/>
      <c r="J1665" s="246"/>
      <c r="K1665" s="246"/>
      <c r="L1665" s="251"/>
      <c r="M1665" s="252"/>
      <c r="N1665" s="253"/>
      <c r="O1665" s="253"/>
      <c r="P1665" s="253"/>
      <c r="Q1665" s="253"/>
      <c r="R1665" s="253"/>
      <c r="S1665" s="253"/>
      <c r="T1665" s="254"/>
      <c r="AT1665" s="255" t="s">
        <v>162</v>
      </c>
      <c r="AU1665" s="255" t="s">
        <v>85</v>
      </c>
      <c r="AV1665" s="12" t="s">
        <v>85</v>
      </c>
      <c r="AW1665" s="12" t="s">
        <v>36</v>
      </c>
      <c r="AX1665" s="12" t="s">
        <v>76</v>
      </c>
      <c r="AY1665" s="255" t="s">
        <v>154</v>
      </c>
    </row>
    <row r="1666" s="13" customFormat="1">
      <c r="B1666" s="256"/>
      <c r="C1666" s="257"/>
      <c r="D1666" s="236" t="s">
        <v>162</v>
      </c>
      <c r="E1666" s="258" t="s">
        <v>21</v>
      </c>
      <c r="F1666" s="259" t="s">
        <v>166</v>
      </c>
      <c r="G1666" s="257"/>
      <c r="H1666" s="260">
        <v>8</v>
      </c>
      <c r="I1666" s="261"/>
      <c r="J1666" s="257"/>
      <c r="K1666" s="257"/>
      <c r="L1666" s="262"/>
      <c r="M1666" s="263"/>
      <c r="N1666" s="264"/>
      <c r="O1666" s="264"/>
      <c r="P1666" s="264"/>
      <c r="Q1666" s="264"/>
      <c r="R1666" s="264"/>
      <c r="S1666" s="264"/>
      <c r="T1666" s="265"/>
      <c r="AT1666" s="266" t="s">
        <v>162</v>
      </c>
      <c r="AU1666" s="266" t="s">
        <v>85</v>
      </c>
      <c r="AV1666" s="13" t="s">
        <v>160</v>
      </c>
      <c r="AW1666" s="13" t="s">
        <v>36</v>
      </c>
      <c r="AX1666" s="13" t="s">
        <v>38</v>
      </c>
      <c r="AY1666" s="266" t="s">
        <v>154</v>
      </c>
    </row>
    <row r="1667" s="1" customFormat="1" ht="25.5" customHeight="1">
      <c r="B1667" s="47"/>
      <c r="C1667" s="280" t="s">
        <v>1821</v>
      </c>
      <c r="D1667" s="280" t="s">
        <v>293</v>
      </c>
      <c r="E1667" s="281" t="s">
        <v>1822</v>
      </c>
      <c r="F1667" s="282" t="s">
        <v>1823</v>
      </c>
      <c r="G1667" s="283" t="s">
        <v>269</v>
      </c>
      <c r="H1667" s="284">
        <v>3</v>
      </c>
      <c r="I1667" s="285"/>
      <c r="J1667" s="286">
        <f>ROUND(I1667*H1667,2)</f>
        <v>0</v>
      </c>
      <c r="K1667" s="282" t="s">
        <v>21</v>
      </c>
      <c r="L1667" s="287"/>
      <c r="M1667" s="288" t="s">
        <v>21</v>
      </c>
      <c r="N1667" s="289" t="s">
        <v>47</v>
      </c>
      <c r="O1667" s="48"/>
      <c r="P1667" s="231">
        <f>O1667*H1667</f>
        <v>0</v>
      </c>
      <c r="Q1667" s="231">
        <v>0.0041999999999999997</v>
      </c>
      <c r="R1667" s="231">
        <f>Q1667*H1667</f>
        <v>0.0126</v>
      </c>
      <c r="S1667" s="231">
        <v>0</v>
      </c>
      <c r="T1667" s="232">
        <f>S1667*H1667</f>
        <v>0</v>
      </c>
      <c r="AR1667" s="24" t="s">
        <v>362</v>
      </c>
      <c r="AT1667" s="24" t="s">
        <v>293</v>
      </c>
      <c r="AU1667" s="24" t="s">
        <v>85</v>
      </c>
      <c r="AY1667" s="24" t="s">
        <v>154</v>
      </c>
      <c r="BE1667" s="233">
        <f>IF(N1667="základní",J1667,0)</f>
        <v>0</v>
      </c>
      <c r="BF1667" s="233">
        <f>IF(N1667="snížená",J1667,0)</f>
        <v>0</v>
      </c>
      <c r="BG1667" s="233">
        <f>IF(N1667="zákl. přenesená",J1667,0)</f>
        <v>0</v>
      </c>
      <c r="BH1667" s="233">
        <f>IF(N1667="sníž. přenesená",J1667,0)</f>
        <v>0</v>
      </c>
      <c r="BI1667" s="233">
        <f>IF(N1667="nulová",J1667,0)</f>
        <v>0</v>
      </c>
      <c r="BJ1667" s="24" t="s">
        <v>38</v>
      </c>
      <c r="BK1667" s="233">
        <f>ROUND(I1667*H1667,2)</f>
        <v>0</v>
      </c>
      <c r="BL1667" s="24" t="s">
        <v>243</v>
      </c>
      <c r="BM1667" s="24" t="s">
        <v>1824</v>
      </c>
    </row>
    <row r="1668" s="1" customFormat="1" ht="25.5" customHeight="1">
      <c r="B1668" s="47"/>
      <c r="C1668" s="280" t="s">
        <v>1825</v>
      </c>
      <c r="D1668" s="280" t="s">
        <v>293</v>
      </c>
      <c r="E1668" s="281" t="s">
        <v>1826</v>
      </c>
      <c r="F1668" s="282" t="s">
        <v>1827</v>
      </c>
      <c r="G1668" s="283" t="s">
        <v>269</v>
      </c>
      <c r="H1668" s="284">
        <v>1</v>
      </c>
      <c r="I1668" s="285"/>
      <c r="J1668" s="286">
        <f>ROUND(I1668*H1668,2)</f>
        <v>0</v>
      </c>
      <c r="K1668" s="282" t="s">
        <v>21</v>
      </c>
      <c r="L1668" s="287"/>
      <c r="M1668" s="288" t="s">
        <v>21</v>
      </c>
      <c r="N1668" s="289" t="s">
        <v>47</v>
      </c>
      <c r="O1668" s="48"/>
      <c r="P1668" s="231">
        <f>O1668*H1668</f>
        <v>0</v>
      </c>
      <c r="Q1668" s="231">
        <v>0.0094500000000000001</v>
      </c>
      <c r="R1668" s="231">
        <f>Q1668*H1668</f>
        <v>0.0094500000000000001</v>
      </c>
      <c r="S1668" s="231">
        <v>0</v>
      </c>
      <c r="T1668" s="232">
        <f>S1668*H1668</f>
        <v>0</v>
      </c>
      <c r="AR1668" s="24" t="s">
        <v>362</v>
      </c>
      <c r="AT1668" s="24" t="s">
        <v>293</v>
      </c>
      <c r="AU1668" s="24" t="s">
        <v>85</v>
      </c>
      <c r="AY1668" s="24" t="s">
        <v>154</v>
      </c>
      <c r="BE1668" s="233">
        <f>IF(N1668="základní",J1668,0)</f>
        <v>0</v>
      </c>
      <c r="BF1668" s="233">
        <f>IF(N1668="snížená",J1668,0)</f>
        <v>0</v>
      </c>
      <c r="BG1668" s="233">
        <f>IF(N1668="zákl. přenesená",J1668,0)</f>
        <v>0</v>
      </c>
      <c r="BH1668" s="233">
        <f>IF(N1668="sníž. přenesená",J1668,0)</f>
        <v>0</v>
      </c>
      <c r="BI1668" s="233">
        <f>IF(N1668="nulová",J1668,0)</f>
        <v>0</v>
      </c>
      <c r="BJ1668" s="24" t="s">
        <v>38</v>
      </c>
      <c r="BK1668" s="233">
        <f>ROUND(I1668*H1668,2)</f>
        <v>0</v>
      </c>
      <c r="BL1668" s="24" t="s">
        <v>243</v>
      </c>
      <c r="BM1668" s="24" t="s">
        <v>1828</v>
      </c>
    </row>
    <row r="1669" s="1" customFormat="1" ht="25.5" customHeight="1">
      <c r="B1669" s="47"/>
      <c r="C1669" s="280" t="s">
        <v>1829</v>
      </c>
      <c r="D1669" s="280" t="s">
        <v>293</v>
      </c>
      <c r="E1669" s="281" t="s">
        <v>1830</v>
      </c>
      <c r="F1669" s="282" t="s">
        <v>1831</v>
      </c>
      <c r="G1669" s="283" t="s">
        <v>269</v>
      </c>
      <c r="H1669" s="284">
        <v>4</v>
      </c>
      <c r="I1669" s="285"/>
      <c r="J1669" s="286">
        <f>ROUND(I1669*H1669,2)</f>
        <v>0</v>
      </c>
      <c r="K1669" s="282" t="s">
        <v>21</v>
      </c>
      <c r="L1669" s="287"/>
      <c r="M1669" s="288" t="s">
        <v>21</v>
      </c>
      <c r="N1669" s="289" t="s">
        <v>47</v>
      </c>
      <c r="O1669" s="48"/>
      <c r="P1669" s="231">
        <f>O1669*H1669</f>
        <v>0</v>
      </c>
      <c r="Q1669" s="231">
        <v>0.043139999999999998</v>
      </c>
      <c r="R1669" s="231">
        <f>Q1669*H1669</f>
        <v>0.17255999999999999</v>
      </c>
      <c r="S1669" s="231">
        <v>0</v>
      </c>
      <c r="T1669" s="232">
        <f>S1669*H1669</f>
        <v>0</v>
      </c>
      <c r="AR1669" s="24" t="s">
        <v>362</v>
      </c>
      <c r="AT1669" s="24" t="s">
        <v>293</v>
      </c>
      <c r="AU1669" s="24" t="s">
        <v>85</v>
      </c>
      <c r="AY1669" s="24" t="s">
        <v>154</v>
      </c>
      <c r="BE1669" s="233">
        <f>IF(N1669="základní",J1669,0)</f>
        <v>0</v>
      </c>
      <c r="BF1669" s="233">
        <f>IF(N1669="snížená",J1669,0)</f>
        <v>0</v>
      </c>
      <c r="BG1669" s="233">
        <f>IF(N1669="zákl. přenesená",J1669,0)</f>
        <v>0</v>
      </c>
      <c r="BH1669" s="233">
        <f>IF(N1669="sníž. přenesená",J1669,0)</f>
        <v>0</v>
      </c>
      <c r="BI1669" s="233">
        <f>IF(N1669="nulová",J1669,0)</f>
        <v>0</v>
      </c>
      <c r="BJ1669" s="24" t="s">
        <v>38</v>
      </c>
      <c r="BK1669" s="233">
        <f>ROUND(I1669*H1669,2)</f>
        <v>0</v>
      </c>
      <c r="BL1669" s="24" t="s">
        <v>243</v>
      </c>
      <c r="BM1669" s="24" t="s">
        <v>1832</v>
      </c>
    </row>
    <row r="1670" s="1" customFormat="1" ht="25.5" customHeight="1">
      <c r="B1670" s="47"/>
      <c r="C1670" s="280" t="s">
        <v>1833</v>
      </c>
      <c r="D1670" s="280" t="s">
        <v>293</v>
      </c>
      <c r="E1670" s="281" t="s">
        <v>1834</v>
      </c>
      <c r="F1670" s="282" t="s">
        <v>1835</v>
      </c>
      <c r="G1670" s="283" t="s">
        <v>269</v>
      </c>
      <c r="H1670" s="284">
        <v>3</v>
      </c>
      <c r="I1670" s="285"/>
      <c r="J1670" s="286">
        <f>ROUND(I1670*H1670,2)</f>
        <v>0</v>
      </c>
      <c r="K1670" s="282" t="s">
        <v>21</v>
      </c>
      <c r="L1670" s="287"/>
      <c r="M1670" s="288" t="s">
        <v>21</v>
      </c>
      <c r="N1670" s="289" t="s">
        <v>47</v>
      </c>
      <c r="O1670" s="48"/>
      <c r="P1670" s="231">
        <f>O1670*H1670</f>
        <v>0</v>
      </c>
      <c r="Q1670" s="231">
        <v>0.070529999999999995</v>
      </c>
      <c r="R1670" s="231">
        <f>Q1670*H1670</f>
        <v>0.21159</v>
      </c>
      <c r="S1670" s="231">
        <v>0</v>
      </c>
      <c r="T1670" s="232">
        <f>S1670*H1670</f>
        <v>0</v>
      </c>
      <c r="AR1670" s="24" t="s">
        <v>362</v>
      </c>
      <c r="AT1670" s="24" t="s">
        <v>293</v>
      </c>
      <c r="AU1670" s="24" t="s">
        <v>85</v>
      </c>
      <c r="AY1670" s="24" t="s">
        <v>154</v>
      </c>
      <c r="BE1670" s="233">
        <f>IF(N1670="základní",J1670,0)</f>
        <v>0</v>
      </c>
      <c r="BF1670" s="233">
        <f>IF(N1670="snížená",J1670,0)</f>
        <v>0</v>
      </c>
      <c r="BG1670" s="233">
        <f>IF(N1670="zákl. přenesená",J1670,0)</f>
        <v>0</v>
      </c>
      <c r="BH1670" s="233">
        <f>IF(N1670="sníž. přenesená",J1670,0)</f>
        <v>0</v>
      </c>
      <c r="BI1670" s="233">
        <f>IF(N1670="nulová",J1670,0)</f>
        <v>0</v>
      </c>
      <c r="BJ1670" s="24" t="s">
        <v>38</v>
      </c>
      <c r="BK1670" s="233">
        <f>ROUND(I1670*H1670,2)</f>
        <v>0</v>
      </c>
      <c r="BL1670" s="24" t="s">
        <v>243</v>
      </c>
      <c r="BM1670" s="24" t="s">
        <v>1836</v>
      </c>
    </row>
    <row r="1671" s="1" customFormat="1" ht="25.5" customHeight="1">
      <c r="B1671" s="47"/>
      <c r="C1671" s="280" t="s">
        <v>1837</v>
      </c>
      <c r="D1671" s="280" t="s">
        <v>293</v>
      </c>
      <c r="E1671" s="281" t="s">
        <v>1838</v>
      </c>
      <c r="F1671" s="282" t="s">
        <v>1839</v>
      </c>
      <c r="G1671" s="283" t="s">
        <v>269</v>
      </c>
      <c r="H1671" s="284">
        <v>4</v>
      </c>
      <c r="I1671" s="285"/>
      <c r="J1671" s="286">
        <f>ROUND(I1671*H1671,2)</f>
        <v>0</v>
      </c>
      <c r="K1671" s="282" t="s">
        <v>21</v>
      </c>
      <c r="L1671" s="287"/>
      <c r="M1671" s="288" t="s">
        <v>21</v>
      </c>
      <c r="N1671" s="289" t="s">
        <v>47</v>
      </c>
      <c r="O1671" s="48"/>
      <c r="P1671" s="231">
        <f>O1671*H1671</f>
        <v>0</v>
      </c>
      <c r="Q1671" s="231">
        <v>0.038679999999999999</v>
      </c>
      <c r="R1671" s="231">
        <f>Q1671*H1671</f>
        <v>0.15472</v>
      </c>
      <c r="S1671" s="231">
        <v>0</v>
      </c>
      <c r="T1671" s="232">
        <f>S1671*H1671</f>
        <v>0</v>
      </c>
      <c r="AR1671" s="24" t="s">
        <v>362</v>
      </c>
      <c r="AT1671" s="24" t="s">
        <v>293</v>
      </c>
      <c r="AU1671" s="24" t="s">
        <v>85</v>
      </c>
      <c r="AY1671" s="24" t="s">
        <v>154</v>
      </c>
      <c r="BE1671" s="233">
        <f>IF(N1671="základní",J1671,0)</f>
        <v>0</v>
      </c>
      <c r="BF1671" s="233">
        <f>IF(N1671="snížená",J1671,0)</f>
        <v>0</v>
      </c>
      <c r="BG1671" s="233">
        <f>IF(N1671="zákl. přenesená",J1671,0)</f>
        <v>0</v>
      </c>
      <c r="BH1671" s="233">
        <f>IF(N1671="sníž. přenesená",J1671,0)</f>
        <v>0</v>
      </c>
      <c r="BI1671" s="233">
        <f>IF(N1671="nulová",J1671,0)</f>
        <v>0</v>
      </c>
      <c r="BJ1671" s="24" t="s">
        <v>38</v>
      </c>
      <c r="BK1671" s="233">
        <f>ROUND(I1671*H1671,2)</f>
        <v>0</v>
      </c>
      <c r="BL1671" s="24" t="s">
        <v>243</v>
      </c>
      <c r="BM1671" s="24" t="s">
        <v>1840</v>
      </c>
    </row>
    <row r="1672" s="1" customFormat="1" ht="25.5" customHeight="1">
      <c r="B1672" s="47"/>
      <c r="C1672" s="280" t="s">
        <v>1841</v>
      </c>
      <c r="D1672" s="280" t="s">
        <v>293</v>
      </c>
      <c r="E1672" s="281" t="s">
        <v>1842</v>
      </c>
      <c r="F1672" s="282" t="s">
        <v>1843</v>
      </c>
      <c r="G1672" s="283" t="s">
        <v>269</v>
      </c>
      <c r="H1672" s="284">
        <v>1</v>
      </c>
      <c r="I1672" s="285"/>
      <c r="J1672" s="286">
        <f>ROUND(I1672*H1672,2)</f>
        <v>0</v>
      </c>
      <c r="K1672" s="282" t="s">
        <v>21</v>
      </c>
      <c r="L1672" s="287"/>
      <c r="M1672" s="288" t="s">
        <v>21</v>
      </c>
      <c r="N1672" s="289" t="s">
        <v>47</v>
      </c>
      <c r="O1672" s="48"/>
      <c r="P1672" s="231">
        <f>O1672*H1672</f>
        <v>0</v>
      </c>
      <c r="Q1672" s="231">
        <v>0.040640000000000003</v>
      </c>
      <c r="R1672" s="231">
        <f>Q1672*H1672</f>
        <v>0.040640000000000003</v>
      </c>
      <c r="S1672" s="231">
        <v>0</v>
      </c>
      <c r="T1672" s="232">
        <f>S1672*H1672</f>
        <v>0</v>
      </c>
      <c r="AR1672" s="24" t="s">
        <v>362</v>
      </c>
      <c r="AT1672" s="24" t="s">
        <v>293</v>
      </c>
      <c r="AU1672" s="24" t="s">
        <v>85</v>
      </c>
      <c r="AY1672" s="24" t="s">
        <v>154</v>
      </c>
      <c r="BE1672" s="233">
        <f>IF(N1672="základní",J1672,0)</f>
        <v>0</v>
      </c>
      <c r="BF1672" s="233">
        <f>IF(N1672="snížená",J1672,0)</f>
        <v>0</v>
      </c>
      <c r="BG1672" s="233">
        <f>IF(N1672="zákl. přenesená",J1672,0)</f>
        <v>0</v>
      </c>
      <c r="BH1672" s="233">
        <f>IF(N1672="sníž. přenesená",J1672,0)</f>
        <v>0</v>
      </c>
      <c r="BI1672" s="233">
        <f>IF(N1672="nulová",J1672,0)</f>
        <v>0</v>
      </c>
      <c r="BJ1672" s="24" t="s">
        <v>38</v>
      </c>
      <c r="BK1672" s="233">
        <f>ROUND(I1672*H1672,2)</f>
        <v>0</v>
      </c>
      <c r="BL1672" s="24" t="s">
        <v>243</v>
      </c>
      <c r="BM1672" s="24" t="s">
        <v>1844</v>
      </c>
    </row>
    <row r="1673" s="1" customFormat="1" ht="25.5" customHeight="1">
      <c r="B1673" s="47"/>
      <c r="C1673" s="280" t="s">
        <v>1845</v>
      </c>
      <c r="D1673" s="280" t="s">
        <v>293</v>
      </c>
      <c r="E1673" s="281" t="s">
        <v>1846</v>
      </c>
      <c r="F1673" s="282" t="s">
        <v>1847</v>
      </c>
      <c r="G1673" s="283" t="s">
        <v>269</v>
      </c>
      <c r="H1673" s="284">
        <v>2</v>
      </c>
      <c r="I1673" s="285"/>
      <c r="J1673" s="286">
        <f>ROUND(I1673*H1673,2)</f>
        <v>0</v>
      </c>
      <c r="K1673" s="282" t="s">
        <v>21</v>
      </c>
      <c r="L1673" s="287"/>
      <c r="M1673" s="288" t="s">
        <v>21</v>
      </c>
      <c r="N1673" s="289" t="s">
        <v>47</v>
      </c>
      <c r="O1673" s="48"/>
      <c r="P1673" s="231">
        <f>O1673*H1673</f>
        <v>0</v>
      </c>
      <c r="Q1673" s="231">
        <v>0.068180000000000004</v>
      </c>
      <c r="R1673" s="231">
        <f>Q1673*H1673</f>
        <v>0.13636000000000001</v>
      </c>
      <c r="S1673" s="231">
        <v>0</v>
      </c>
      <c r="T1673" s="232">
        <f>S1673*H1673</f>
        <v>0</v>
      </c>
      <c r="AR1673" s="24" t="s">
        <v>362</v>
      </c>
      <c r="AT1673" s="24" t="s">
        <v>293</v>
      </c>
      <c r="AU1673" s="24" t="s">
        <v>85</v>
      </c>
      <c r="AY1673" s="24" t="s">
        <v>154</v>
      </c>
      <c r="BE1673" s="233">
        <f>IF(N1673="základní",J1673,0)</f>
        <v>0</v>
      </c>
      <c r="BF1673" s="233">
        <f>IF(N1673="snížená",J1673,0)</f>
        <v>0</v>
      </c>
      <c r="BG1673" s="233">
        <f>IF(N1673="zákl. přenesená",J1673,0)</f>
        <v>0</v>
      </c>
      <c r="BH1673" s="233">
        <f>IF(N1673="sníž. přenesená",J1673,0)</f>
        <v>0</v>
      </c>
      <c r="BI1673" s="233">
        <f>IF(N1673="nulová",J1673,0)</f>
        <v>0</v>
      </c>
      <c r="BJ1673" s="24" t="s">
        <v>38</v>
      </c>
      <c r="BK1673" s="233">
        <f>ROUND(I1673*H1673,2)</f>
        <v>0</v>
      </c>
      <c r="BL1673" s="24" t="s">
        <v>243</v>
      </c>
      <c r="BM1673" s="24" t="s">
        <v>1848</v>
      </c>
    </row>
    <row r="1674" s="1" customFormat="1" ht="25.5" customHeight="1">
      <c r="B1674" s="47"/>
      <c r="C1674" s="280" t="s">
        <v>1849</v>
      </c>
      <c r="D1674" s="280" t="s">
        <v>293</v>
      </c>
      <c r="E1674" s="281" t="s">
        <v>1850</v>
      </c>
      <c r="F1674" s="282" t="s">
        <v>1851</v>
      </c>
      <c r="G1674" s="283" t="s">
        <v>269</v>
      </c>
      <c r="H1674" s="284">
        <v>4</v>
      </c>
      <c r="I1674" s="285"/>
      <c r="J1674" s="286">
        <f>ROUND(I1674*H1674,2)</f>
        <v>0</v>
      </c>
      <c r="K1674" s="282" t="s">
        <v>21</v>
      </c>
      <c r="L1674" s="287"/>
      <c r="M1674" s="288" t="s">
        <v>21</v>
      </c>
      <c r="N1674" s="289" t="s">
        <v>47</v>
      </c>
      <c r="O1674" s="48"/>
      <c r="P1674" s="231">
        <f>O1674*H1674</f>
        <v>0</v>
      </c>
      <c r="Q1674" s="231">
        <v>0.01355</v>
      </c>
      <c r="R1674" s="231">
        <f>Q1674*H1674</f>
        <v>0.054199999999999998</v>
      </c>
      <c r="S1674" s="231">
        <v>0</v>
      </c>
      <c r="T1674" s="232">
        <f>S1674*H1674</f>
        <v>0</v>
      </c>
      <c r="AR1674" s="24" t="s">
        <v>362</v>
      </c>
      <c r="AT1674" s="24" t="s">
        <v>293</v>
      </c>
      <c r="AU1674" s="24" t="s">
        <v>85</v>
      </c>
      <c r="AY1674" s="24" t="s">
        <v>154</v>
      </c>
      <c r="BE1674" s="233">
        <f>IF(N1674="základní",J1674,0)</f>
        <v>0</v>
      </c>
      <c r="BF1674" s="233">
        <f>IF(N1674="snížená",J1674,0)</f>
        <v>0</v>
      </c>
      <c r="BG1674" s="233">
        <f>IF(N1674="zákl. přenesená",J1674,0)</f>
        <v>0</v>
      </c>
      <c r="BH1674" s="233">
        <f>IF(N1674="sníž. přenesená",J1674,0)</f>
        <v>0</v>
      </c>
      <c r="BI1674" s="233">
        <f>IF(N1674="nulová",J1674,0)</f>
        <v>0</v>
      </c>
      <c r="BJ1674" s="24" t="s">
        <v>38</v>
      </c>
      <c r="BK1674" s="233">
        <f>ROUND(I1674*H1674,2)</f>
        <v>0</v>
      </c>
      <c r="BL1674" s="24" t="s">
        <v>243</v>
      </c>
      <c r="BM1674" s="24" t="s">
        <v>1852</v>
      </c>
    </row>
    <row r="1675" s="1" customFormat="1" ht="16.5" customHeight="1">
      <c r="B1675" s="47"/>
      <c r="C1675" s="222" t="s">
        <v>1853</v>
      </c>
      <c r="D1675" s="222" t="s">
        <v>156</v>
      </c>
      <c r="E1675" s="223" t="s">
        <v>1854</v>
      </c>
      <c r="F1675" s="224" t="s">
        <v>1855</v>
      </c>
      <c r="G1675" s="225" t="s">
        <v>179</v>
      </c>
      <c r="H1675" s="226">
        <v>85.299999999999997</v>
      </c>
      <c r="I1675" s="227"/>
      <c r="J1675" s="228">
        <f>ROUND(I1675*H1675,2)</f>
        <v>0</v>
      </c>
      <c r="K1675" s="224" t="s">
        <v>21</v>
      </c>
      <c r="L1675" s="73"/>
      <c r="M1675" s="229" t="s">
        <v>21</v>
      </c>
      <c r="N1675" s="230" t="s">
        <v>47</v>
      </c>
      <c r="O1675" s="48"/>
      <c r="P1675" s="231">
        <f>O1675*H1675</f>
        <v>0</v>
      </c>
      <c r="Q1675" s="231">
        <v>0.00027999999999999998</v>
      </c>
      <c r="R1675" s="231">
        <f>Q1675*H1675</f>
        <v>0.023883999999999996</v>
      </c>
      <c r="S1675" s="231">
        <v>0</v>
      </c>
      <c r="T1675" s="232">
        <f>S1675*H1675</f>
        <v>0</v>
      </c>
      <c r="AR1675" s="24" t="s">
        <v>243</v>
      </c>
      <c r="AT1675" s="24" t="s">
        <v>156</v>
      </c>
      <c r="AU1675" s="24" t="s">
        <v>85</v>
      </c>
      <c r="AY1675" s="24" t="s">
        <v>154</v>
      </c>
      <c r="BE1675" s="233">
        <f>IF(N1675="základní",J1675,0)</f>
        <v>0</v>
      </c>
      <c r="BF1675" s="233">
        <f>IF(N1675="snížená",J1675,0)</f>
        <v>0</v>
      </c>
      <c r="BG1675" s="233">
        <f>IF(N1675="zákl. přenesená",J1675,0)</f>
        <v>0</v>
      </c>
      <c r="BH1675" s="233">
        <f>IF(N1675="sníž. přenesená",J1675,0)</f>
        <v>0</v>
      </c>
      <c r="BI1675" s="233">
        <f>IF(N1675="nulová",J1675,0)</f>
        <v>0</v>
      </c>
      <c r="BJ1675" s="24" t="s">
        <v>38</v>
      </c>
      <c r="BK1675" s="233">
        <f>ROUND(I1675*H1675,2)</f>
        <v>0</v>
      </c>
      <c r="BL1675" s="24" t="s">
        <v>243</v>
      </c>
      <c r="BM1675" s="24" t="s">
        <v>1856</v>
      </c>
    </row>
    <row r="1676" s="11" customFormat="1">
      <c r="B1676" s="234"/>
      <c r="C1676" s="235"/>
      <c r="D1676" s="236" t="s">
        <v>162</v>
      </c>
      <c r="E1676" s="237" t="s">
        <v>21</v>
      </c>
      <c r="F1676" s="238" t="s">
        <v>303</v>
      </c>
      <c r="G1676" s="235"/>
      <c r="H1676" s="237" t="s">
        <v>21</v>
      </c>
      <c r="I1676" s="239"/>
      <c r="J1676" s="235"/>
      <c r="K1676" s="235"/>
      <c r="L1676" s="240"/>
      <c r="M1676" s="241"/>
      <c r="N1676" s="242"/>
      <c r="O1676" s="242"/>
      <c r="P1676" s="242"/>
      <c r="Q1676" s="242"/>
      <c r="R1676" s="242"/>
      <c r="S1676" s="242"/>
      <c r="T1676" s="243"/>
      <c r="AT1676" s="244" t="s">
        <v>162</v>
      </c>
      <c r="AU1676" s="244" t="s">
        <v>85</v>
      </c>
      <c r="AV1676" s="11" t="s">
        <v>38</v>
      </c>
      <c r="AW1676" s="11" t="s">
        <v>36</v>
      </c>
      <c r="AX1676" s="11" t="s">
        <v>76</v>
      </c>
      <c r="AY1676" s="244" t="s">
        <v>154</v>
      </c>
    </row>
    <row r="1677" s="11" customFormat="1">
      <c r="B1677" s="234"/>
      <c r="C1677" s="235"/>
      <c r="D1677" s="236" t="s">
        <v>162</v>
      </c>
      <c r="E1677" s="237" t="s">
        <v>21</v>
      </c>
      <c r="F1677" s="238" t="s">
        <v>277</v>
      </c>
      <c r="G1677" s="235"/>
      <c r="H1677" s="237" t="s">
        <v>21</v>
      </c>
      <c r="I1677" s="239"/>
      <c r="J1677" s="235"/>
      <c r="K1677" s="235"/>
      <c r="L1677" s="240"/>
      <c r="M1677" s="241"/>
      <c r="N1677" s="242"/>
      <c r="O1677" s="242"/>
      <c r="P1677" s="242"/>
      <c r="Q1677" s="242"/>
      <c r="R1677" s="242"/>
      <c r="S1677" s="242"/>
      <c r="T1677" s="243"/>
      <c r="AT1677" s="244" t="s">
        <v>162</v>
      </c>
      <c r="AU1677" s="244" t="s">
        <v>85</v>
      </c>
      <c r="AV1677" s="11" t="s">
        <v>38</v>
      </c>
      <c r="AW1677" s="11" t="s">
        <v>36</v>
      </c>
      <c r="AX1677" s="11" t="s">
        <v>76</v>
      </c>
      <c r="AY1677" s="244" t="s">
        <v>154</v>
      </c>
    </row>
    <row r="1678" s="11" customFormat="1">
      <c r="B1678" s="234"/>
      <c r="C1678" s="235"/>
      <c r="D1678" s="236" t="s">
        <v>162</v>
      </c>
      <c r="E1678" s="237" t="s">
        <v>21</v>
      </c>
      <c r="F1678" s="238" t="s">
        <v>315</v>
      </c>
      <c r="G1678" s="235"/>
      <c r="H1678" s="237" t="s">
        <v>21</v>
      </c>
      <c r="I1678" s="239"/>
      <c r="J1678" s="235"/>
      <c r="K1678" s="235"/>
      <c r="L1678" s="240"/>
      <c r="M1678" s="241"/>
      <c r="N1678" s="242"/>
      <c r="O1678" s="242"/>
      <c r="P1678" s="242"/>
      <c r="Q1678" s="242"/>
      <c r="R1678" s="242"/>
      <c r="S1678" s="242"/>
      <c r="T1678" s="243"/>
      <c r="AT1678" s="244" t="s">
        <v>162</v>
      </c>
      <c r="AU1678" s="244" t="s">
        <v>85</v>
      </c>
      <c r="AV1678" s="11" t="s">
        <v>38</v>
      </c>
      <c r="AW1678" s="11" t="s">
        <v>36</v>
      </c>
      <c r="AX1678" s="11" t="s">
        <v>76</v>
      </c>
      <c r="AY1678" s="244" t="s">
        <v>154</v>
      </c>
    </row>
    <row r="1679" s="11" customFormat="1">
      <c r="B1679" s="234"/>
      <c r="C1679" s="235"/>
      <c r="D1679" s="236" t="s">
        <v>162</v>
      </c>
      <c r="E1679" s="237" t="s">
        <v>21</v>
      </c>
      <c r="F1679" s="238" t="s">
        <v>316</v>
      </c>
      <c r="G1679" s="235"/>
      <c r="H1679" s="237" t="s">
        <v>21</v>
      </c>
      <c r="I1679" s="239"/>
      <c r="J1679" s="235"/>
      <c r="K1679" s="235"/>
      <c r="L1679" s="240"/>
      <c r="M1679" s="241"/>
      <c r="N1679" s="242"/>
      <c r="O1679" s="242"/>
      <c r="P1679" s="242"/>
      <c r="Q1679" s="242"/>
      <c r="R1679" s="242"/>
      <c r="S1679" s="242"/>
      <c r="T1679" s="243"/>
      <c r="AT1679" s="244" t="s">
        <v>162</v>
      </c>
      <c r="AU1679" s="244" t="s">
        <v>85</v>
      </c>
      <c r="AV1679" s="11" t="s">
        <v>38</v>
      </c>
      <c r="AW1679" s="11" t="s">
        <v>36</v>
      </c>
      <c r="AX1679" s="11" t="s">
        <v>76</v>
      </c>
      <c r="AY1679" s="244" t="s">
        <v>154</v>
      </c>
    </row>
    <row r="1680" s="11" customFormat="1">
      <c r="B1680" s="234"/>
      <c r="C1680" s="235"/>
      <c r="D1680" s="236" t="s">
        <v>162</v>
      </c>
      <c r="E1680" s="237" t="s">
        <v>21</v>
      </c>
      <c r="F1680" s="238" t="s">
        <v>317</v>
      </c>
      <c r="G1680" s="235"/>
      <c r="H1680" s="237" t="s">
        <v>21</v>
      </c>
      <c r="I1680" s="239"/>
      <c r="J1680" s="235"/>
      <c r="K1680" s="235"/>
      <c r="L1680" s="240"/>
      <c r="M1680" s="241"/>
      <c r="N1680" s="242"/>
      <c r="O1680" s="242"/>
      <c r="P1680" s="242"/>
      <c r="Q1680" s="242"/>
      <c r="R1680" s="242"/>
      <c r="S1680" s="242"/>
      <c r="T1680" s="243"/>
      <c r="AT1680" s="244" t="s">
        <v>162</v>
      </c>
      <c r="AU1680" s="244" t="s">
        <v>85</v>
      </c>
      <c r="AV1680" s="11" t="s">
        <v>38</v>
      </c>
      <c r="AW1680" s="11" t="s">
        <v>36</v>
      </c>
      <c r="AX1680" s="11" t="s">
        <v>76</v>
      </c>
      <c r="AY1680" s="244" t="s">
        <v>154</v>
      </c>
    </row>
    <row r="1681" s="12" customFormat="1">
      <c r="B1681" s="245"/>
      <c r="C1681" s="246"/>
      <c r="D1681" s="236" t="s">
        <v>162</v>
      </c>
      <c r="E1681" s="247" t="s">
        <v>21</v>
      </c>
      <c r="F1681" s="248" t="s">
        <v>1857</v>
      </c>
      <c r="G1681" s="246"/>
      <c r="H1681" s="249">
        <v>4.4400000000000004</v>
      </c>
      <c r="I1681" s="250"/>
      <c r="J1681" s="246"/>
      <c r="K1681" s="246"/>
      <c r="L1681" s="251"/>
      <c r="M1681" s="252"/>
      <c r="N1681" s="253"/>
      <c r="O1681" s="253"/>
      <c r="P1681" s="253"/>
      <c r="Q1681" s="253"/>
      <c r="R1681" s="253"/>
      <c r="S1681" s="253"/>
      <c r="T1681" s="254"/>
      <c r="AT1681" s="255" t="s">
        <v>162</v>
      </c>
      <c r="AU1681" s="255" t="s">
        <v>85</v>
      </c>
      <c r="AV1681" s="12" t="s">
        <v>85</v>
      </c>
      <c r="AW1681" s="12" t="s">
        <v>36</v>
      </c>
      <c r="AX1681" s="12" t="s">
        <v>76</v>
      </c>
      <c r="AY1681" s="255" t="s">
        <v>154</v>
      </c>
    </row>
    <row r="1682" s="12" customFormat="1">
      <c r="B1682" s="245"/>
      <c r="C1682" s="246"/>
      <c r="D1682" s="236" t="s">
        <v>162</v>
      </c>
      <c r="E1682" s="247" t="s">
        <v>21</v>
      </c>
      <c r="F1682" s="248" t="s">
        <v>1858</v>
      </c>
      <c r="G1682" s="246"/>
      <c r="H1682" s="249">
        <v>2.1000000000000001</v>
      </c>
      <c r="I1682" s="250"/>
      <c r="J1682" s="246"/>
      <c r="K1682" s="246"/>
      <c r="L1682" s="251"/>
      <c r="M1682" s="252"/>
      <c r="N1682" s="253"/>
      <c r="O1682" s="253"/>
      <c r="P1682" s="253"/>
      <c r="Q1682" s="253"/>
      <c r="R1682" s="253"/>
      <c r="S1682" s="253"/>
      <c r="T1682" s="254"/>
      <c r="AT1682" s="255" t="s">
        <v>162</v>
      </c>
      <c r="AU1682" s="255" t="s">
        <v>85</v>
      </c>
      <c r="AV1682" s="12" t="s">
        <v>85</v>
      </c>
      <c r="AW1682" s="12" t="s">
        <v>36</v>
      </c>
      <c r="AX1682" s="12" t="s">
        <v>76</v>
      </c>
      <c r="AY1682" s="255" t="s">
        <v>154</v>
      </c>
    </row>
    <row r="1683" s="12" customFormat="1">
      <c r="B1683" s="245"/>
      <c r="C1683" s="246"/>
      <c r="D1683" s="236" t="s">
        <v>162</v>
      </c>
      <c r="E1683" s="247" t="s">
        <v>21</v>
      </c>
      <c r="F1683" s="248" t="s">
        <v>1859</v>
      </c>
      <c r="G1683" s="246"/>
      <c r="H1683" s="249">
        <v>18.399999999999999</v>
      </c>
      <c r="I1683" s="250"/>
      <c r="J1683" s="246"/>
      <c r="K1683" s="246"/>
      <c r="L1683" s="251"/>
      <c r="M1683" s="252"/>
      <c r="N1683" s="253"/>
      <c r="O1683" s="253"/>
      <c r="P1683" s="253"/>
      <c r="Q1683" s="253"/>
      <c r="R1683" s="253"/>
      <c r="S1683" s="253"/>
      <c r="T1683" s="254"/>
      <c r="AT1683" s="255" t="s">
        <v>162</v>
      </c>
      <c r="AU1683" s="255" t="s">
        <v>85</v>
      </c>
      <c r="AV1683" s="12" t="s">
        <v>85</v>
      </c>
      <c r="AW1683" s="12" t="s">
        <v>36</v>
      </c>
      <c r="AX1683" s="12" t="s">
        <v>76</v>
      </c>
      <c r="AY1683" s="255" t="s">
        <v>154</v>
      </c>
    </row>
    <row r="1684" s="12" customFormat="1">
      <c r="B1684" s="245"/>
      <c r="C1684" s="246"/>
      <c r="D1684" s="236" t="s">
        <v>162</v>
      </c>
      <c r="E1684" s="247" t="s">
        <v>21</v>
      </c>
      <c r="F1684" s="248" t="s">
        <v>1860</v>
      </c>
      <c r="G1684" s="246"/>
      <c r="H1684" s="249">
        <v>17.100000000000001</v>
      </c>
      <c r="I1684" s="250"/>
      <c r="J1684" s="246"/>
      <c r="K1684" s="246"/>
      <c r="L1684" s="251"/>
      <c r="M1684" s="252"/>
      <c r="N1684" s="253"/>
      <c r="O1684" s="253"/>
      <c r="P1684" s="253"/>
      <c r="Q1684" s="253"/>
      <c r="R1684" s="253"/>
      <c r="S1684" s="253"/>
      <c r="T1684" s="254"/>
      <c r="AT1684" s="255" t="s">
        <v>162</v>
      </c>
      <c r="AU1684" s="255" t="s">
        <v>85</v>
      </c>
      <c r="AV1684" s="12" t="s">
        <v>85</v>
      </c>
      <c r="AW1684" s="12" t="s">
        <v>36</v>
      </c>
      <c r="AX1684" s="12" t="s">
        <v>76</v>
      </c>
      <c r="AY1684" s="255" t="s">
        <v>154</v>
      </c>
    </row>
    <row r="1685" s="12" customFormat="1">
      <c r="B1685" s="245"/>
      <c r="C1685" s="246"/>
      <c r="D1685" s="236" t="s">
        <v>162</v>
      </c>
      <c r="E1685" s="247" t="s">
        <v>21</v>
      </c>
      <c r="F1685" s="248" t="s">
        <v>1861</v>
      </c>
      <c r="G1685" s="246"/>
      <c r="H1685" s="249">
        <v>17.199999999999999</v>
      </c>
      <c r="I1685" s="250"/>
      <c r="J1685" s="246"/>
      <c r="K1685" s="246"/>
      <c r="L1685" s="251"/>
      <c r="M1685" s="252"/>
      <c r="N1685" s="253"/>
      <c r="O1685" s="253"/>
      <c r="P1685" s="253"/>
      <c r="Q1685" s="253"/>
      <c r="R1685" s="253"/>
      <c r="S1685" s="253"/>
      <c r="T1685" s="254"/>
      <c r="AT1685" s="255" t="s">
        <v>162</v>
      </c>
      <c r="AU1685" s="255" t="s">
        <v>85</v>
      </c>
      <c r="AV1685" s="12" t="s">
        <v>85</v>
      </c>
      <c r="AW1685" s="12" t="s">
        <v>36</v>
      </c>
      <c r="AX1685" s="12" t="s">
        <v>76</v>
      </c>
      <c r="AY1685" s="255" t="s">
        <v>154</v>
      </c>
    </row>
    <row r="1686" s="12" customFormat="1">
      <c r="B1686" s="245"/>
      <c r="C1686" s="246"/>
      <c r="D1686" s="236" t="s">
        <v>162</v>
      </c>
      <c r="E1686" s="247" t="s">
        <v>21</v>
      </c>
      <c r="F1686" s="248" t="s">
        <v>1862</v>
      </c>
      <c r="G1686" s="246"/>
      <c r="H1686" s="249">
        <v>4.3799999999999999</v>
      </c>
      <c r="I1686" s="250"/>
      <c r="J1686" s="246"/>
      <c r="K1686" s="246"/>
      <c r="L1686" s="251"/>
      <c r="M1686" s="252"/>
      <c r="N1686" s="253"/>
      <c r="O1686" s="253"/>
      <c r="P1686" s="253"/>
      <c r="Q1686" s="253"/>
      <c r="R1686" s="253"/>
      <c r="S1686" s="253"/>
      <c r="T1686" s="254"/>
      <c r="AT1686" s="255" t="s">
        <v>162</v>
      </c>
      <c r="AU1686" s="255" t="s">
        <v>85</v>
      </c>
      <c r="AV1686" s="12" t="s">
        <v>85</v>
      </c>
      <c r="AW1686" s="12" t="s">
        <v>36</v>
      </c>
      <c r="AX1686" s="12" t="s">
        <v>76</v>
      </c>
      <c r="AY1686" s="255" t="s">
        <v>154</v>
      </c>
    </row>
    <row r="1687" s="12" customFormat="1">
      <c r="B1687" s="245"/>
      <c r="C1687" s="246"/>
      <c r="D1687" s="236" t="s">
        <v>162</v>
      </c>
      <c r="E1687" s="247" t="s">
        <v>21</v>
      </c>
      <c r="F1687" s="248" t="s">
        <v>1863</v>
      </c>
      <c r="G1687" s="246"/>
      <c r="H1687" s="249">
        <v>11.199999999999999</v>
      </c>
      <c r="I1687" s="250"/>
      <c r="J1687" s="246"/>
      <c r="K1687" s="246"/>
      <c r="L1687" s="251"/>
      <c r="M1687" s="252"/>
      <c r="N1687" s="253"/>
      <c r="O1687" s="253"/>
      <c r="P1687" s="253"/>
      <c r="Q1687" s="253"/>
      <c r="R1687" s="253"/>
      <c r="S1687" s="253"/>
      <c r="T1687" s="254"/>
      <c r="AT1687" s="255" t="s">
        <v>162</v>
      </c>
      <c r="AU1687" s="255" t="s">
        <v>85</v>
      </c>
      <c r="AV1687" s="12" t="s">
        <v>85</v>
      </c>
      <c r="AW1687" s="12" t="s">
        <v>36</v>
      </c>
      <c r="AX1687" s="12" t="s">
        <v>76</v>
      </c>
      <c r="AY1687" s="255" t="s">
        <v>154</v>
      </c>
    </row>
    <row r="1688" s="12" customFormat="1">
      <c r="B1688" s="245"/>
      <c r="C1688" s="246"/>
      <c r="D1688" s="236" t="s">
        <v>162</v>
      </c>
      <c r="E1688" s="247" t="s">
        <v>21</v>
      </c>
      <c r="F1688" s="248" t="s">
        <v>1864</v>
      </c>
      <c r="G1688" s="246"/>
      <c r="H1688" s="249">
        <v>10.48</v>
      </c>
      <c r="I1688" s="250"/>
      <c r="J1688" s="246"/>
      <c r="K1688" s="246"/>
      <c r="L1688" s="251"/>
      <c r="M1688" s="252"/>
      <c r="N1688" s="253"/>
      <c r="O1688" s="253"/>
      <c r="P1688" s="253"/>
      <c r="Q1688" s="253"/>
      <c r="R1688" s="253"/>
      <c r="S1688" s="253"/>
      <c r="T1688" s="254"/>
      <c r="AT1688" s="255" t="s">
        <v>162</v>
      </c>
      <c r="AU1688" s="255" t="s">
        <v>85</v>
      </c>
      <c r="AV1688" s="12" t="s">
        <v>85</v>
      </c>
      <c r="AW1688" s="12" t="s">
        <v>36</v>
      </c>
      <c r="AX1688" s="12" t="s">
        <v>76</v>
      </c>
      <c r="AY1688" s="255" t="s">
        <v>154</v>
      </c>
    </row>
    <row r="1689" s="14" customFormat="1">
      <c r="B1689" s="267"/>
      <c r="C1689" s="268"/>
      <c r="D1689" s="236" t="s">
        <v>162</v>
      </c>
      <c r="E1689" s="269" t="s">
        <v>21</v>
      </c>
      <c r="F1689" s="270" t="s">
        <v>326</v>
      </c>
      <c r="G1689" s="268"/>
      <c r="H1689" s="271">
        <v>85.299999999999997</v>
      </c>
      <c r="I1689" s="272"/>
      <c r="J1689" s="268"/>
      <c r="K1689" s="268"/>
      <c r="L1689" s="273"/>
      <c r="M1689" s="274"/>
      <c r="N1689" s="275"/>
      <c r="O1689" s="275"/>
      <c r="P1689" s="275"/>
      <c r="Q1689" s="275"/>
      <c r="R1689" s="275"/>
      <c r="S1689" s="275"/>
      <c r="T1689" s="276"/>
      <c r="AT1689" s="277" t="s">
        <v>162</v>
      </c>
      <c r="AU1689" s="277" t="s">
        <v>85</v>
      </c>
      <c r="AV1689" s="14" t="s">
        <v>170</v>
      </c>
      <c r="AW1689" s="14" t="s">
        <v>36</v>
      </c>
      <c r="AX1689" s="14" t="s">
        <v>76</v>
      </c>
      <c r="AY1689" s="277" t="s">
        <v>154</v>
      </c>
    </row>
    <row r="1690" s="13" customFormat="1">
      <c r="B1690" s="256"/>
      <c r="C1690" s="257"/>
      <c r="D1690" s="236" t="s">
        <v>162</v>
      </c>
      <c r="E1690" s="258" t="s">
        <v>21</v>
      </c>
      <c r="F1690" s="259" t="s">
        <v>166</v>
      </c>
      <c r="G1690" s="257"/>
      <c r="H1690" s="260">
        <v>85.299999999999997</v>
      </c>
      <c r="I1690" s="261"/>
      <c r="J1690" s="257"/>
      <c r="K1690" s="257"/>
      <c r="L1690" s="262"/>
      <c r="M1690" s="263"/>
      <c r="N1690" s="264"/>
      <c r="O1690" s="264"/>
      <c r="P1690" s="264"/>
      <c r="Q1690" s="264"/>
      <c r="R1690" s="264"/>
      <c r="S1690" s="264"/>
      <c r="T1690" s="265"/>
      <c r="AT1690" s="266" t="s">
        <v>162</v>
      </c>
      <c r="AU1690" s="266" t="s">
        <v>85</v>
      </c>
      <c r="AV1690" s="13" t="s">
        <v>160</v>
      </c>
      <c r="AW1690" s="13" t="s">
        <v>36</v>
      </c>
      <c r="AX1690" s="13" t="s">
        <v>38</v>
      </c>
      <c r="AY1690" s="266" t="s">
        <v>154</v>
      </c>
    </row>
    <row r="1691" s="1" customFormat="1" ht="16.5" customHeight="1">
      <c r="B1691" s="47"/>
      <c r="C1691" s="222" t="s">
        <v>1865</v>
      </c>
      <c r="D1691" s="222" t="s">
        <v>156</v>
      </c>
      <c r="E1691" s="223" t="s">
        <v>1866</v>
      </c>
      <c r="F1691" s="224" t="s">
        <v>1867</v>
      </c>
      <c r="G1691" s="225" t="s">
        <v>269</v>
      </c>
      <c r="H1691" s="226">
        <v>3</v>
      </c>
      <c r="I1691" s="227"/>
      <c r="J1691" s="228">
        <f>ROUND(I1691*H1691,2)</f>
        <v>0</v>
      </c>
      <c r="K1691" s="224" t="s">
        <v>21</v>
      </c>
      <c r="L1691" s="73"/>
      <c r="M1691" s="229" t="s">
        <v>21</v>
      </c>
      <c r="N1691" s="230" t="s">
        <v>47</v>
      </c>
      <c r="O1691" s="48"/>
      <c r="P1691" s="231">
        <f>O1691*H1691</f>
        <v>0</v>
      </c>
      <c r="Q1691" s="231">
        <v>0.00087000000000000001</v>
      </c>
      <c r="R1691" s="231">
        <f>Q1691*H1691</f>
        <v>0.0026099999999999999</v>
      </c>
      <c r="S1691" s="231">
        <v>0</v>
      </c>
      <c r="T1691" s="232">
        <f>S1691*H1691</f>
        <v>0</v>
      </c>
      <c r="AR1691" s="24" t="s">
        <v>243</v>
      </c>
      <c r="AT1691" s="24" t="s">
        <v>156</v>
      </c>
      <c r="AU1691" s="24" t="s">
        <v>85</v>
      </c>
      <c r="AY1691" s="24" t="s">
        <v>154</v>
      </c>
      <c r="BE1691" s="233">
        <f>IF(N1691="základní",J1691,0)</f>
        <v>0</v>
      </c>
      <c r="BF1691" s="233">
        <f>IF(N1691="snížená",J1691,0)</f>
        <v>0</v>
      </c>
      <c r="BG1691" s="233">
        <f>IF(N1691="zákl. přenesená",J1691,0)</f>
        <v>0</v>
      </c>
      <c r="BH1691" s="233">
        <f>IF(N1691="sníž. přenesená",J1691,0)</f>
        <v>0</v>
      </c>
      <c r="BI1691" s="233">
        <f>IF(N1691="nulová",J1691,0)</f>
        <v>0</v>
      </c>
      <c r="BJ1691" s="24" t="s">
        <v>38</v>
      </c>
      <c r="BK1691" s="233">
        <f>ROUND(I1691*H1691,2)</f>
        <v>0</v>
      </c>
      <c r="BL1691" s="24" t="s">
        <v>243</v>
      </c>
      <c r="BM1691" s="24" t="s">
        <v>1868</v>
      </c>
    </row>
    <row r="1692" s="11" customFormat="1">
      <c r="B1692" s="234"/>
      <c r="C1692" s="235"/>
      <c r="D1692" s="236" t="s">
        <v>162</v>
      </c>
      <c r="E1692" s="237" t="s">
        <v>21</v>
      </c>
      <c r="F1692" s="238" t="s">
        <v>303</v>
      </c>
      <c r="G1692" s="235"/>
      <c r="H1692" s="237" t="s">
        <v>21</v>
      </c>
      <c r="I1692" s="239"/>
      <c r="J1692" s="235"/>
      <c r="K1692" s="235"/>
      <c r="L1692" s="240"/>
      <c r="M1692" s="241"/>
      <c r="N1692" s="242"/>
      <c r="O1692" s="242"/>
      <c r="P1692" s="242"/>
      <c r="Q1692" s="242"/>
      <c r="R1692" s="242"/>
      <c r="S1692" s="242"/>
      <c r="T1692" s="243"/>
      <c r="AT1692" s="244" t="s">
        <v>162</v>
      </c>
      <c r="AU1692" s="244" t="s">
        <v>85</v>
      </c>
      <c r="AV1692" s="11" t="s">
        <v>38</v>
      </c>
      <c r="AW1692" s="11" t="s">
        <v>36</v>
      </c>
      <c r="AX1692" s="11" t="s">
        <v>76</v>
      </c>
      <c r="AY1692" s="244" t="s">
        <v>154</v>
      </c>
    </row>
    <row r="1693" s="12" customFormat="1">
      <c r="B1693" s="245"/>
      <c r="C1693" s="246"/>
      <c r="D1693" s="236" t="s">
        <v>162</v>
      </c>
      <c r="E1693" s="247" t="s">
        <v>21</v>
      </c>
      <c r="F1693" s="248" t="s">
        <v>1869</v>
      </c>
      <c r="G1693" s="246"/>
      <c r="H1693" s="249">
        <v>1</v>
      </c>
      <c r="I1693" s="250"/>
      <c r="J1693" s="246"/>
      <c r="K1693" s="246"/>
      <c r="L1693" s="251"/>
      <c r="M1693" s="252"/>
      <c r="N1693" s="253"/>
      <c r="O1693" s="253"/>
      <c r="P1693" s="253"/>
      <c r="Q1693" s="253"/>
      <c r="R1693" s="253"/>
      <c r="S1693" s="253"/>
      <c r="T1693" s="254"/>
      <c r="AT1693" s="255" t="s">
        <v>162</v>
      </c>
      <c r="AU1693" s="255" t="s">
        <v>85</v>
      </c>
      <c r="AV1693" s="12" t="s">
        <v>85</v>
      </c>
      <c r="AW1693" s="12" t="s">
        <v>36</v>
      </c>
      <c r="AX1693" s="12" t="s">
        <v>76</v>
      </c>
      <c r="AY1693" s="255" t="s">
        <v>154</v>
      </c>
    </row>
    <row r="1694" s="12" customFormat="1">
      <c r="B1694" s="245"/>
      <c r="C1694" s="246"/>
      <c r="D1694" s="236" t="s">
        <v>162</v>
      </c>
      <c r="E1694" s="247" t="s">
        <v>21</v>
      </c>
      <c r="F1694" s="248" t="s">
        <v>1870</v>
      </c>
      <c r="G1694" s="246"/>
      <c r="H1694" s="249">
        <v>1</v>
      </c>
      <c r="I1694" s="250"/>
      <c r="J1694" s="246"/>
      <c r="K1694" s="246"/>
      <c r="L1694" s="251"/>
      <c r="M1694" s="252"/>
      <c r="N1694" s="253"/>
      <c r="O1694" s="253"/>
      <c r="P1694" s="253"/>
      <c r="Q1694" s="253"/>
      <c r="R1694" s="253"/>
      <c r="S1694" s="253"/>
      <c r="T1694" s="254"/>
      <c r="AT1694" s="255" t="s">
        <v>162</v>
      </c>
      <c r="AU1694" s="255" t="s">
        <v>85</v>
      </c>
      <c r="AV1694" s="12" t="s">
        <v>85</v>
      </c>
      <c r="AW1694" s="12" t="s">
        <v>36</v>
      </c>
      <c r="AX1694" s="12" t="s">
        <v>76</v>
      </c>
      <c r="AY1694" s="255" t="s">
        <v>154</v>
      </c>
    </row>
    <row r="1695" s="14" customFormat="1">
      <c r="B1695" s="267"/>
      <c r="C1695" s="268"/>
      <c r="D1695" s="236" t="s">
        <v>162</v>
      </c>
      <c r="E1695" s="269" t="s">
        <v>21</v>
      </c>
      <c r="F1695" s="270" t="s">
        <v>188</v>
      </c>
      <c r="G1695" s="268"/>
      <c r="H1695" s="271">
        <v>2</v>
      </c>
      <c r="I1695" s="272"/>
      <c r="J1695" s="268"/>
      <c r="K1695" s="268"/>
      <c r="L1695" s="273"/>
      <c r="M1695" s="274"/>
      <c r="N1695" s="275"/>
      <c r="O1695" s="275"/>
      <c r="P1695" s="275"/>
      <c r="Q1695" s="275"/>
      <c r="R1695" s="275"/>
      <c r="S1695" s="275"/>
      <c r="T1695" s="276"/>
      <c r="AT1695" s="277" t="s">
        <v>162</v>
      </c>
      <c r="AU1695" s="277" t="s">
        <v>85</v>
      </c>
      <c r="AV1695" s="14" t="s">
        <v>170</v>
      </c>
      <c r="AW1695" s="14" t="s">
        <v>36</v>
      </c>
      <c r="AX1695" s="14" t="s">
        <v>76</v>
      </c>
      <c r="AY1695" s="277" t="s">
        <v>154</v>
      </c>
    </row>
    <row r="1696" s="11" customFormat="1">
      <c r="B1696" s="234"/>
      <c r="C1696" s="235"/>
      <c r="D1696" s="236" t="s">
        <v>162</v>
      </c>
      <c r="E1696" s="237" t="s">
        <v>21</v>
      </c>
      <c r="F1696" s="238" t="s">
        <v>303</v>
      </c>
      <c r="G1696" s="235"/>
      <c r="H1696" s="237" t="s">
        <v>21</v>
      </c>
      <c r="I1696" s="239"/>
      <c r="J1696" s="235"/>
      <c r="K1696" s="235"/>
      <c r="L1696" s="240"/>
      <c r="M1696" s="241"/>
      <c r="N1696" s="242"/>
      <c r="O1696" s="242"/>
      <c r="P1696" s="242"/>
      <c r="Q1696" s="242"/>
      <c r="R1696" s="242"/>
      <c r="S1696" s="242"/>
      <c r="T1696" s="243"/>
      <c r="AT1696" s="244" t="s">
        <v>162</v>
      </c>
      <c r="AU1696" s="244" t="s">
        <v>85</v>
      </c>
      <c r="AV1696" s="11" t="s">
        <v>38</v>
      </c>
      <c r="AW1696" s="11" t="s">
        <v>36</v>
      </c>
      <c r="AX1696" s="11" t="s">
        <v>76</v>
      </c>
      <c r="AY1696" s="244" t="s">
        <v>154</v>
      </c>
    </row>
    <row r="1697" s="12" customFormat="1">
      <c r="B1697" s="245"/>
      <c r="C1697" s="246"/>
      <c r="D1697" s="236" t="s">
        <v>162</v>
      </c>
      <c r="E1697" s="247" t="s">
        <v>21</v>
      </c>
      <c r="F1697" s="248" t="s">
        <v>1871</v>
      </c>
      <c r="G1697" s="246"/>
      <c r="H1697" s="249">
        <v>1</v>
      </c>
      <c r="I1697" s="250"/>
      <c r="J1697" s="246"/>
      <c r="K1697" s="246"/>
      <c r="L1697" s="251"/>
      <c r="M1697" s="252"/>
      <c r="N1697" s="253"/>
      <c r="O1697" s="253"/>
      <c r="P1697" s="253"/>
      <c r="Q1697" s="253"/>
      <c r="R1697" s="253"/>
      <c r="S1697" s="253"/>
      <c r="T1697" s="254"/>
      <c r="AT1697" s="255" t="s">
        <v>162</v>
      </c>
      <c r="AU1697" s="255" t="s">
        <v>85</v>
      </c>
      <c r="AV1697" s="12" t="s">
        <v>85</v>
      </c>
      <c r="AW1697" s="12" t="s">
        <v>36</v>
      </c>
      <c r="AX1697" s="12" t="s">
        <v>76</v>
      </c>
      <c r="AY1697" s="255" t="s">
        <v>154</v>
      </c>
    </row>
    <row r="1698" s="14" customFormat="1">
      <c r="B1698" s="267"/>
      <c r="C1698" s="268"/>
      <c r="D1698" s="236" t="s">
        <v>162</v>
      </c>
      <c r="E1698" s="269" t="s">
        <v>21</v>
      </c>
      <c r="F1698" s="270" t="s">
        <v>306</v>
      </c>
      <c r="G1698" s="268"/>
      <c r="H1698" s="271">
        <v>1</v>
      </c>
      <c r="I1698" s="272"/>
      <c r="J1698" s="268"/>
      <c r="K1698" s="268"/>
      <c r="L1698" s="273"/>
      <c r="M1698" s="274"/>
      <c r="N1698" s="275"/>
      <c r="O1698" s="275"/>
      <c r="P1698" s="275"/>
      <c r="Q1698" s="275"/>
      <c r="R1698" s="275"/>
      <c r="S1698" s="275"/>
      <c r="T1698" s="276"/>
      <c r="AT1698" s="277" t="s">
        <v>162</v>
      </c>
      <c r="AU1698" s="277" t="s">
        <v>85</v>
      </c>
      <c r="AV1698" s="14" t="s">
        <v>170</v>
      </c>
      <c r="AW1698" s="14" t="s">
        <v>36</v>
      </c>
      <c r="AX1698" s="14" t="s">
        <v>76</v>
      </c>
      <c r="AY1698" s="277" t="s">
        <v>154</v>
      </c>
    </row>
    <row r="1699" s="13" customFormat="1">
      <c r="B1699" s="256"/>
      <c r="C1699" s="257"/>
      <c r="D1699" s="236" t="s">
        <v>162</v>
      </c>
      <c r="E1699" s="258" t="s">
        <v>21</v>
      </c>
      <c r="F1699" s="259" t="s">
        <v>166</v>
      </c>
      <c r="G1699" s="257"/>
      <c r="H1699" s="260">
        <v>3</v>
      </c>
      <c r="I1699" s="261"/>
      <c r="J1699" s="257"/>
      <c r="K1699" s="257"/>
      <c r="L1699" s="262"/>
      <c r="M1699" s="263"/>
      <c r="N1699" s="264"/>
      <c r="O1699" s="264"/>
      <c r="P1699" s="264"/>
      <c r="Q1699" s="264"/>
      <c r="R1699" s="264"/>
      <c r="S1699" s="264"/>
      <c r="T1699" s="265"/>
      <c r="AT1699" s="266" t="s">
        <v>162</v>
      </c>
      <c r="AU1699" s="266" t="s">
        <v>85</v>
      </c>
      <c r="AV1699" s="13" t="s">
        <v>160</v>
      </c>
      <c r="AW1699" s="13" t="s">
        <v>36</v>
      </c>
      <c r="AX1699" s="13" t="s">
        <v>38</v>
      </c>
      <c r="AY1699" s="266" t="s">
        <v>154</v>
      </c>
    </row>
    <row r="1700" s="1" customFormat="1" ht="25.5" customHeight="1">
      <c r="B1700" s="47"/>
      <c r="C1700" s="280" t="s">
        <v>1872</v>
      </c>
      <c r="D1700" s="280" t="s">
        <v>293</v>
      </c>
      <c r="E1700" s="281" t="s">
        <v>1873</v>
      </c>
      <c r="F1700" s="282" t="s">
        <v>1874</v>
      </c>
      <c r="G1700" s="283" t="s">
        <v>269</v>
      </c>
      <c r="H1700" s="284">
        <v>1</v>
      </c>
      <c r="I1700" s="285"/>
      <c r="J1700" s="286">
        <f>ROUND(I1700*H1700,2)</f>
        <v>0</v>
      </c>
      <c r="K1700" s="282" t="s">
        <v>21</v>
      </c>
      <c r="L1700" s="287"/>
      <c r="M1700" s="288" t="s">
        <v>21</v>
      </c>
      <c r="N1700" s="289" t="s">
        <v>47</v>
      </c>
      <c r="O1700" s="48"/>
      <c r="P1700" s="231">
        <f>O1700*H1700</f>
        <v>0</v>
      </c>
      <c r="Q1700" s="231">
        <v>0.040000000000000001</v>
      </c>
      <c r="R1700" s="231">
        <f>Q1700*H1700</f>
        <v>0.040000000000000001</v>
      </c>
      <c r="S1700" s="231">
        <v>0</v>
      </c>
      <c r="T1700" s="232">
        <f>S1700*H1700</f>
        <v>0</v>
      </c>
      <c r="AR1700" s="24" t="s">
        <v>362</v>
      </c>
      <c r="AT1700" s="24" t="s">
        <v>293</v>
      </c>
      <c r="AU1700" s="24" t="s">
        <v>85</v>
      </c>
      <c r="AY1700" s="24" t="s">
        <v>154</v>
      </c>
      <c r="BE1700" s="233">
        <f>IF(N1700="základní",J1700,0)</f>
        <v>0</v>
      </c>
      <c r="BF1700" s="233">
        <f>IF(N1700="snížená",J1700,0)</f>
        <v>0</v>
      </c>
      <c r="BG1700" s="233">
        <f>IF(N1700="zákl. přenesená",J1700,0)</f>
        <v>0</v>
      </c>
      <c r="BH1700" s="233">
        <f>IF(N1700="sníž. přenesená",J1700,0)</f>
        <v>0</v>
      </c>
      <c r="BI1700" s="233">
        <f>IF(N1700="nulová",J1700,0)</f>
        <v>0</v>
      </c>
      <c r="BJ1700" s="24" t="s">
        <v>38</v>
      </c>
      <c r="BK1700" s="233">
        <f>ROUND(I1700*H1700,2)</f>
        <v>0</v>
      </c>
      <c r="BL1700" s="24" t="s">
        <v>243</v>
      </c>
      <c r="BM1700" s="24" t="s">
        <v>1875</v>
      </c>
    </row>
    <row r="1701" s="1" customFormat="1" ht="25.5" customHeight="1">
      <c r="B1701" s="47"/>
      <c r="C1701" s="280" t="s">
        <v>1876</v>
      </c>
      <c r="D1701" s="280" t="s">
        <v>293</v>
      </c>
      <c r="E1701" s="281" t="s">
        <v>1877</v>
      </c>
      <c r="F1701" s="282" t="s">
        <v>1878</v>
      </c>
      <c r="G1701" s="283" t="s">
        <v>269</v>
      </c>
      <c r="H1701" s="284">
        <v>1</v>
      </c>
      <c r="I1701" s="285"/>
      <c r="J1701" s="286">
        <f>ROUND(I1701*H1701,2)</f>
        <v>0</v>
      </c>
      <c r="K1701" s="282" t="s">
        <v>21</v>
      </c>
      <c r="L1701" s="287"/>
      <c r="M1701" s="288" t="s">
        <v>21</v>
      </c>
      <c r="N1701" s="289" t="s">
        <v>47</v>
      </c>
      <c r="O1701" s="48"/>
      <c r="P1701" s="231">
        <f>O1701*H1701</f>
        <v>0</v>
      </c>
      <c r="Q1701" s="231">
        <v>0.044999999999999998</v>
      </c>
      <c r="R1701" s="231">
        <f>Q1701*H1701</f>
        <v>0.044999999999999998</v>
      </c>
      <c r="S1701" s="231">
        <v>0</v>
      </c>
      <c r="T1701" s="232">
        <f>S1701*H1701</f>
        <v>0</v>
      </c>
      <c r="AR1701" s="24" t="s">
        <v>362</v>
      </c>
      <c r="AT1701" s="24" t="s">
        <v>293</v>
      </c>
      <c r="AU1701" s="24" t="s">
        <v>85</v>
      </c>
      <c r="AY1701" s="24" t="s">
        <v>154</v>
      </c>
      <c r="BE1701" s="233">
        <f>IF(N1701="základní",J1701,0)</f>
        <v>0</v>
      </c>
      <c r="BF1701" s="233">
        <f>IF(N1701="snížená",J1701,0)</f>
        <v>0</v>
      </c>
      <c r="BG1701" s="233">
        <f>IF(N1701="zákl. přenesená",J1701,0)</f>
        <v>0</v>
      </c>
      <c r="BH1701" s="233">
        <f>IF(N1701="sníž. přenesená",J1701,0)</f>
        <v>0</v>
      </c>
      <c r="BI1701" s="233">
        <f>IF(N1701="nulová",J1701,0)</f>
        <v>0</v>
      </c>
      <c r="BJ1701" s="24" t="s">
        <v>38</v>
      </c>
      <c r="BK1701" s="233">
        <f>ROUND(I1701*H1701,2)</f>
        <v>0</v>
      </c>
      <c r="BL1701" s="24" t="s">
        <v>243</v>
      </c>
      <c r="BM1701" s="24" t="s">
        <v>1879</v>
      </c>
    </row>
    <row r="1702" s="1" customFormat="1" ht="25.5" customHeight="1">
      <c r="B1702" s="47"/>
      <c r="C1702" s="280" t="s">
        <v>1880</v>
      </c>
      <c r="D1702" s="280" t="s">
        <v>293</v>
      </c>
      <c r="E1702" s="281" t="s">
        <v>1881</v>
      </c>
      <c r="F1702" s="282" t="s">
        <v>1882</v>
      </c>
      <c r="G1702" s="283" t="s">
        <v>269</v>
      </c>
      <c r="H1702" s="284">
        <v>1</v>
      </c>
      <c r="I1702" s="285"/>
      <c r="J1702" s="286">
        <f>ROUND(I1702*H1702,2)</f>
        <v>0</v>
      </c>
      <c r="K1702" s="282" t="s">
        <v>21</v>
      </c>
      <c r="L1702" s="287"/>
      <c r="M1702" s="288" t="s">
        <v>21</v>
      </c>
      <c r="N1702" s="289" t="s">
        <v>47</v>
      </c>
      <c r="O1702" s="48"/>
      <c r="P1702" s="231">
        <f>O1702*H1702</f>
        <v>0</v>
      </c>
      <c r="Q1702" s="231">
        <v>0.037999999999999999</v>
      </c>
      <c r="R1702" s="231">
        <f>Q1702*H1702</f>
        <v>0.037999999999999999</v>
      </c>
      <c r="S1702" s="231">
        <v>0</v>
      </c>
      <c r="T1702" s="232">
        <f>S1702*H1702</f>
        <v>0</v>
      </c>
      <c r="AR1702" s="24" t="s">
        <v>362</v>
      </c>
      <c r="AT1702" s="24" t="s">
        <v>293</v>
      </c>
      <c r="AU1702" s="24" t="s">
        <v>85</v>
      </c>
      <c r="AY1702" s="24" t="s">
        <v>154</v>
      </c>
      <c r="BE1702" s="233">
        <f>IF(N1702="základní",J1702,0)</f>
        <v>0</v>
      </c>
      <c r="BF1702" s="233">
        <f>IF(N1702="snížená",J1702,0)</f>
        <v>0</v>
      </c>
      <c r="BG1702" s="233">
        <f>IF(N1702="zákl. přenesená",J1702,0)</f>
        <v>0</v>
      </c>
      <c r="BH1702" s="233">
        <f>IF(N1702="sníž. přenesená",J1702,0)</f>
        <v>0</v>
      </c>
      <c r="BI1702" s="233">
        <f>IF(N1702="nulová",J1702,0)</f>
        <v>0</v>
      </c>
      <c r="BJ1702" s="24" t="s">
        <v>38</v>
      </c>
      <c r="BK1702" s="233">
        <f>ROUND(I1702*H1702,2)</f>
        <v>0</v>
      </c>
      <c r="BL1702" s="24" t="s">
        <v>243</v>
      </c>
      <c r="BM1702" s="24" t="s">
        <v>1883</v>
      </c>
    </row>
    <row r="1703" s="1" customFormat="1" ht="16.5" customHeight="1">
      <c r="B1703" s="47"/>
      <c r="C1703" s="222" t="s">
        <v>1884</v>
      </c>
      <c r="D1703" s="222" t="s">
        <v>156</v>
      </c>
      <c r="E1703" s="223" t="s">
        <v>1885</v>
      </c>
      <c r="F1703" s="224" t="s">
        <v>1886</v>
      </c>
      <c r="G1703" s="225" t="s">
        <v>246</v>
      </c>
      <c r="H1703" s="226">
        <v>0.94899999999999995</v>
      </c>
      <c r="I1703" s="227"/>
      <c r="J1703" s="228">
        <f>ROUND(I1703*H1703,2)</f>
        <v>0</v>
      </c>
      <c r="K1703" s="224" t="s">
        <v>21</v>
      </c>
      <c r="L1703" s="73"/>
      <c r="M1703" s="229" t="s">
        <v>21</v>
      </c>
      <c r="N1703" s="230" t="s">
        <v>47</v>
      </c>
      <c r="O1703" s="48"/>
      <c r="P1703" s="231">
        <f>O1703*H1703</f>
        <v>0</v>
      </c>
      <c r="Q1703" s="231">
        <v>0</v>
      </c>
      <c r="R1703" s="231">
        <f>Q1703*H1703</f>
        <v>0</v>
      </c>
      <c r="S1703" s="231">
        <v>0</v>
      </c>
      <c r="T1703" s="232">
        <f>S1703*H1703</f>
        <v>0</v>
      </c>
      <c r="AR1703" s="24" t="s">
        <v>243</v>
      </c>
      <c r="AT1703" s="24" t="s">
        <v>156</v>
      </c>
      <c r="AU1703" s="24" t="s">
        <v>85</v>
      </c>
      <c r="AY1703" s="24" t="s">
        <v>154</v>
      </c>
      <c r="BE1703" s="233">
        <f>IF(N1703="základní",J1703,0)</f>
        <v>0</v>
      </c>
      <c r="BF1703" s="233">
        <f>IF(N1703="snížená",J1703,0)</f>
        <v>0</v>
      </c>
      <c r="BG1703" s="233">
        <f>IF(N1703="zákl. přenesená",J1703,0)</f>
        <v>0</v>
      </c>
      <c r="BH1703" s="233">
        <f>IF(N1703="sníž. přenesená",J1703,0)</f>
        <v>0</v>
      </c>
      <c r="BI1703" s="233">
        <f>IF(N1703="nulová",J1703,0)</f>
        <v>0</v>
      </c>
      <c r="BJ1703" s="24" t="s">
        <v>38</v>
      </c>
      <c r="BK1703" s="233">
        <f>ROUND(I1703*H1703,2)</f>
        <v>0</v>
      </c>
      <c r="BL1703" s="24" t="s">
        <v>243</v>
      </c>
      <c r="BM1703" s="24" t="s">
        <v>1887</v>
      </c>
    </row>
    <row r="1704" s="1" customFormat="1" ht="16.5" customHeight="1">
      <c r="B1704" s="47"/>
      <c r="C1704" s="222" t="s">
        <v>1888</v>
      </c>
      <c r="D1704" s="222" t="s">
        <v>156</v>
      </c>
      <c r="E1704" s="223" t="s">
        <v>1889</v>
      </c>
      <c r="F1704" s="224" t="s">
        <v>1890</v>
      </c>
      <c r="G1704" s="225" t="s">
        <v>246</v>
      </c>
      <c r="H1704" s="226">
        <v>0.94899999999999995</v>
      </c>
      <c r="I1704" s="227"/>
      <c r="J1704" s="228">
        <f>ROUND(I1704*H1704,2)</f>
        <v>0</v>
      </c>
      <c r="K1704" s="224" t="s">
        <v>21</v>
      </c>
      <c r="L1704" s="73"/>
      <c r="M1704" s="229" t="s">
        <v>21</v>
      </c>
      <c r="N1704" s="230" t="s">
        <v>47</v>
      </c>
      <c r="O1704" s="48"/>
      <c r="P1704" s="231">
        <f>O1704*H1704</f>
        <v>0</v>
      </c>
      <c r="Q1704" s="231">
        <v>0</v>
      </c>
      <c r="R1704" s="231">
        <f>Q1704*H1704</f>
        <v>0</v>
      </c>
      <c r="S1704" s="231">
        <v>0</v>
      </c>
      <c r="T1704" s="232">
        <f>S1704*H1704</f>
        <v>0</v>
      </c>
      <c r="AR1704" s="24" t="s">
        <v>243</v>
      </c>
      <c r="AT1704" s="24" t="s">
        <v>156</v>
      </c>
      <c r="AU1704" s="24" t="s">
        <v>85</v>
      </c>
      <c r="AY1704" s="24" t="s">
        <v>154</v>
      </c>
      <c r="BE1704" s="233">
        <f>IF(N1704="základní",J1704,0)</f>
        <v>0</v>
      </c>
      <c r="BF1704" s="233">
        <f>IF(N1704="snížená",J1704,0)</f>
        <v>0</v>
      </c>
      <c r="BG1704" s="233">
        <f>IF(N1704="zákl. přenesená",J1704,0)</f>
        <v>0</v>
      </c>
      <c r="BH1704" s="233">
        <f>IF(N1704="sníž. přenesená",J1704,0)</f>
        <v>0</v>
      </c>
      <c r="BI1704" s="233">
        <f>IF(N1704="nulová",J1704,0)</f>
        <v>0</v>
      </c>
      <c r="BJ1704" s="24" t="s">
        <v>38</v>
      </c>
      <c r="BK1704" s="233">
        <f>ROUND(I1704*H1704,2)</f>
        <v>0</v>
      </c>
      <c r="BL1704" s="24" t="s">
        <v>243</v>
      </c>
      <c r="BM1704" s="24" t="s">
        <v>1891</v>
      </c>
    </row>
    <row r="1705" s="10" customFormat="1" ht="29.88" customHeight="1">
      <c r="B1705" s="206"/>
      <c r="C1705" s="207"/>
      <c r="D1705" s="208" t="s">
        <v>75</v>
      </c>
      <c r="E1705" s="220" t="s">
        <v>1892</v>
      </c>
      <c r="F1705" s="220" t="s">
        <v>1893</v>
      </c>
      <c r="G1705" s="207"/>
      <c r="H1705" s="207"/>
      <c r="I1705" s="210"/>
      <c r="J1705" s="221">
        <f>BK1705</f>
        <v>0</v>
      </c>
      <c r="K1705" s="207"/>
      <c r="L1705" s="212"/>
      <c r="M1705" s="213"/>
      <c r="N1705" s="214"/>
      <c r="O1705" s="214"/>
      <c r="P1705" s="215">
        <f>SUM(P1706:P1793)</f>
        <v>0</v>
      </c>
      <c r="Q1705" s="214"/>
      <c r="R1705" s="215">
        <f>SUM(R1706:R1793)</f>
        <v>0.72034566</v>
      </c>
      <c r="S1705" s="214"/>
      <c r="T1705" s="216">
        <f>SUM(T1706:T1793)</f>
        <v>0.32419500000000001</v>
      </c>
      <c r="AR1705" s="217" t="s">
        <v>85</v>
      </c>
      <c r="AT1705" s="218" t="s">
        <v>75</v>
      </c>
      <c r="AU1705" s="218" t="s">
        <v>38</v>
      </c>
      <c r="AY1705" s="217" t="s">
        <v>154</v>
      </c>
      <c r="BK1705" s="219">
        <f>SUM(BK1706:BK1793)</f>
        <v>0</v>
      </c>
    </row>
    <row r="1706" s="1" customFormat="1" ht="16.5" customHeight="1">
      <c r="B1706" s="47"/>
      <c r="C1706" s="222" t="s">
        <v>1894</v>
      </c>
      <c r="D1706" s="222" t="s">
        <v>156</v>
      </c>
      <c r="E1706" s="223" t="s">
        <v>1895</v>
      </c>
      <c r="F1706" s="224" t="s">
        <v>1896</v>
      </c>
      <c r="G1706" s="225" t="s">
        <v>179</v>
      </c>
      <c r="H1706" s="226">
        <v>16.135999999999999</v>
      </c>
      <c r="I1706" s="227"/>
      <c r="J1706" s="228">
        <f>ROUND(I1706*H1706,2)</f>
        <v>0</v>
      </c>
      <c r="K1706" s="224" t="s">
        <v>21</v>
      </c>
      <c r="L1706" s="73"/>
      <c r="M1706" s="229" t="s">
        <v>21</v>
      </c>
      <c r="N1706" s="230" t="s">
        <v>47</v>
      </c>
      <c r="O1706" s="48"/>
      <c r="P1706" s="231">
        <f>O1706*H1706</f>
        <v>0</v>
      </c>
      <c r="Q1706" s="231">
        <v>6.0000000000000002E-05</v>
      </c>
      <c r="R1706" s="231">
        <f>Q1706*H1706</f>
        <v>0.00096816000000000003</v>
      </c>
      <c r="S1706" s="231">
        <v>0</v>
      </c>
      <c r="T1706" s="232">
        <f>S1706*H1706</f>
        <v>0</v>
      </c>
      <c r="AR1706" s="24" t="s">
        <v>243</v>
      </c>
      <c r="AT1706" s="24" t="s">
        <v>156</v>
      </c>
      <c r="AU1706" s="24" t="s">
        <v>85</v>
      </c>
      <c r="AY1706" s="24" t="s">
        <v>154</v>
      </c>
      <c r="BE1706" s="233">
        <f>IF(N1706="základní",J1706,0)</f>
        <v>0</v>
      </c>
      <c r="BF1706" s="233">
        <f>IF(N1706="snížená",J1706,0)</f>
        <v>0</v>
      </c>
      <c r="BG1706" s="233">
        <f>IF(N1706="zákl. přenesená",J1706,0)</f>
        <v>0</v>
      </c>
      <c r="BH1706" s="233">
        <f>IF(N1706="sníž. přenesená",J1706,0)</f>
        <v>0</v>
      </c>
      <c r="BI1706" s="233">
        <f>IF(N1706="nulová",J1706,0)</f>
        <v>0</v>
      </c>
      <c r="BJ1706" s="24" t="s">
        <v>38</v>
      </c>
      <c r="BK1706" s="233">
        <f>ROUND(I1706*H1706,2)</f>
        <v>0</v>
      </c>
      <c r="BL1706" s="24" t="s">
        <v>243</v>
      </c>
      <c r="BM1706" s="24" t="s">
        <v>1897</v>
      </c>
    </row>
    <row r="1707" s="11" customFormat="1">
      <c r="B1707" s="234"/>
      <c r="C1707" s="235"/>
      <c r="D1707" s="236" t="s">
        <v>162</v>
      </c>
      <c r="E1707" s="237" t="s">
        <v>21</v>
      </c>
      <c r="F1707" s="238" t="s">
        <v>783</v>
      </c>
      <c r="G1707" s="235"/>
      <c r="H1707" s="237" t="s">
        <v>21</v>
      </c>
      <c r="I1707" s="239"/>
      <c r="J1707" s="235"/>
      <c r="K1707" s="235"/>
      <c r="L1707" s="240"/>
      <c r="M1707" s="241"/>
      <c r="N1707" s="242"/>
      <c r="O1707" s="242"/>
      <c r="P1707" s="242"/>
      <c r="Q1707" s="242"/>
      <c r="R1707" s="242"/>
      <c r="S1707" s="242"/>
      <c r="T1707" s="243"/>
      <c r="AT1707" s="244" t="s">
        <v>162</v>
      </c>
      <c r="AU1707" s="244" t="s">
        <v>85</v>
      </c>
      <c r="AV1707" s="11" t="s">
        <v>38</v>
      </c>
      <c r="AW1707" s="11" t="s">
        <v>36</v>
      </c>
      <c r="AX1707" s="11" t="s">
        <v>76</v>
      </c>
      <c r="AY1707" s="244" t="s">
        <v>154</v>
      </c>
    </row>
    <row r="1708" s="11" customFormat="1">
      <c r="B1708" s="234"/>
      <c r="C1708" s="235"/>
      <c r="D1708" s="236" t="s">
        <v>162</v>
      </c>
      <c r="E1708" s="237" t="s">
        <v>21</v>
      </c>
      <c r="F1708" s="238" t="s">
        <v>1898</v>
      </c>
      <c r="G1708" s="235"/>
      <c r="H1708" s="237" t="s">
        <v>21</v>
      </c>
      <c r="I1708" s="239"/>
      <c r="J1708" s="235"/>
      <c r="K1708" s="235"/>
      <c r="L1708" s="240"/>
      <c r="M1708" s="241"/>
      <c r="N1708" s="242"/>
      <c r="O1708" s="242"/>
      <c r="P1708" s="242"/>
      <c r="Q1708" s="242"/>
      <c r="R1708" s="242"/>
      <c r="S1708" s="242"/>
      <c r="T1708" s="243"/>
      <c r="AT1708" s="244" t="s">
        <v>162</v>
      </c>
      <c r="AU1708" s="244" t="s">
        <v>85</v>
      </c>
      <c r="AV1708" s="11" t="s">
        <v>38</v>
      </c>
      <c r="AW1708" s="11" t="s">
        <v>36</v>
      </c>
      <c r="AX1708" s="11" t="s">
        <v>76</v>
      </c>
      <c r="AY1708" s="244" t="s">
        <v>154</v>
      </c>
    </row>
    <row r="1709" s="12" customFormat="1">
      <c r="B1709" s="245"/>
      <c r="C1709" s="246"/>
      <c r="D1709" s="236" t="s">
        <v>162</v>
      </c>
      <c r="E1709" s="247" t="s">
        <v>21</v>
      </c>
      <c r="F1709" s="248" t="s">
        <v>1899</v>
      </c>
      <c r="G1709" s="246"/>
      <c r="H1709" s="249">
        <v>12.164999999999999</v>
      </c>
      <c r="I1709" s="250"/>
      <c r="J1709" s="246"/>
      <c r="K1709" s="246"/>
      <c r="L1709" s="251"/>
      <c r="M1709" s="252"/>
      <c r="N1709" s="253"/>
      <c r="O1709" s="253"/>
      <c r="P1709" s="253"/>
      <c r="Q1709" s="253"/>
      <c r="R1709" s="253"/>
      <c r="S1709" s="253"/>
      <c r="T1709" s="254"/>
      <c r="AT1709" s="255" t="s">
        <v>162</v>
      </c>
      <c r="AU1709" s="255" t="s">
        <v>85</v>
      </c>
      <c r="AV1709" s="12" t="s">
        <v>85</v>
      </c>
      <c r="AW1709" s="12" t="s">
        <v>36</v>
      </c>
      <c r="AX1709" s="12" t="s">
        <v>76</v>
      </c>
      <c r="AY1709" s="255" t="s">
        <v>154</v>
      </c>
    </row>
    <row r="1710" s="14" customFormat="1">
      <c r="B1710" s="267"/>
      <c r="C1710" s="268"/>
      <c r="D1710" s="236" t="s">
        <v>162</v>
      </c>
      <c r="E1710" s="269" t="s">
        <v>21</v>
      </c>
      <c r="F1710" s="270" t="s">
        <v>1900</v>
      </c>
      <c r="G1710" s="268"/>
      <c r="H1710" s="271">
        <v>12.164999999999999</v>
      </c>
      <c r="I1710" s="272"/>
      <c r="J1710" s="268"/>
      <c r="K1710" s="268"/>
      <c r="L1710" s="273"/>
      <c r="M1710" s="274"/>
      <c r="N1710" s="275"/>
      <c r="O1710" s="275"/>
      <c r="P1710" s="275"/>
      <c r="Q1710" s="275"/>
      <c r="R1710" s="275"/>
      <c r="S1710" s="275"/>
      <c r="T1710" s="276"/>
      <c r="AT1710" s="277" t="s">
        <v>162</v>
      </c>
      <c r="AU1710" s="277" t="s">
        <v>85</v>
      </c>
      <c r="AV1710" s="14" t="s">
        <v>170</v>
      </c>
      <c r="AW1710" s="14" t="s">
        <v>36</v>
      </c>
      <c r="AX1710" s="14" t="s">
        <v>76</v>
      </c>
      <c r="AY1710" s="277" t="s">
        <v>154</v>
      </c>
    </row>
    <row r="1711" s="11" customFormat="1">
      <c r="B1711" s="234"/>
      <c r="C1711" s="235"/>
      <c r="D1711" s="236" t="s">
        <v>162</v>
      </c>
      <c r="E1711" s="237" t="s">
        <v>21</v>
      </c>
      <c r="F1711" s="238" t="s">
        <v>1901</v>
      </c>
      <c r="G1711" s="235"/>
      <c r="H1711" s="237" t="s">
        <v>21</v>
      </c>
      <c r="I1711" s="239"/>
      <c r="J1711" s="235"/>
      <c r="K1711" s="235"/>
      <c r="L1711" s="240"/>
      <c r="M1711" s="241"/>
      <c r="N1711" s="242"/>
      <c r="O1711" s="242"/>
      <c r="P1711" s="242"/>
      <c r="Q1711" s="242"/>
      <c r="R1711" s="242"/>
      <c r="S1711" s="242"/>
      <c r="T1711" s="243"/>
      <c r="AT1711" s="244" t="s">
        <v>162</v>
      </c>
      <c r="AU1711" s="244" t="s">
        <v>85</v>
      </c>
      <c r="AV1711" s="11" t="s">
        <v>38</v>
      </c>
      <c r="AW1711" s="11" t="s">
        <v>36</v>
      </c>
      <c r="AX1711" s="11" t="s">
        <v>76</v>
      </c>
      <c r="AY1711" s="244" t="s">
        <v>154</v>
      </c>
    </row>
    <row r="1712" s="12" customFormat="1">
      <c r="B1712" s="245"/>
      <c r="C1712" s="246"/>
      <c r="D1712" s="236" t="s">
        <v>162</v>
      </c>
      <c r="E1712" s="247" t="s">
        <v>21</v>
      </c>
      <c r="F1712" s="248" t="s">
        <v>1902</v>
      </c>
      <c r="G1712" s="246"/>
      <c r="H1712" s="249">
        <v>3.9710000000000001</v>
      </c>
      <c r="I1712" s="250"/>
      <c r="J1712" s="246"/>
      <c r="K1712" s="246"/>
      <c r="L1712" s="251"/>
      <c r="M1712" s="252"/>
      <c r="N1712" s="253"/>
      <c r="O1712" s="253"/>
      <c r="P1712" s="253"/>
      <c r="Q1712" s="253"/>
      <c r="R1712" s="253"/>
      <c r="S1712" s="253"/>
      <c r="T1712" s="254"/>
      <c r="AT1712" s="255" t="s">
        <v>162</v>
      </c>
      <c r="AU1712" s="255" t="s">
        <v>85</v>
      </c>
      <c r="AV1712" s="12" t="s">
        <v>85</v>
      </c>
      <c r="AW1712" s="12" t="s">
        <v>36</v>
      </c>
      <c r="AX1712" s="12" t="s">
        <v>76</v>
      </c>
      <c r="AY1712" s="255" t="s">
        <v>154</v>
      </c>
    </row>
    <row r="1713" s="14" customFormat="1">
      <c r="B1713" s="267"/>
      <c r="C1713" s="268"/>
      <c r="D1713" s="236" t="s">
        <v>162</v>
      </c>
      <c r="E1713" s="269" t="s">
        <v>21</v>
      </c>
      <c r="F1713" s="270" t="s">
        <v>1903</v>
      </c>
      <c r="G1713" s="268"/>
      <c r="H1713" s="271">
        <v>3.9710000000000001</v>
      </c>
      <c r="I1713" s="272"/>
      <c r="J1713" s="268"/>
      <c r="K1713" s="268"/>
      <c r="L1713" s="273"/>
      <c r="M1713" s="274"/>
      <c r="N1713" s="275"/>
      <c r="O1713" s="275"/>
      <c r="P1713" s="275"/>
      <c r="Q1713" s="275"/>
      <c r="R1713" s="275"/>
      <c r="S1713" s="275"/>
      <c r="T1713" s="276"/>
      <c r="AT1713" s="277" t="s">
        <v>162</v>
      </c>
      <c r="AU1713" s="277" t="s">
        <v>85</v>
      </c>
      <c r="AV1713" s="14" t="s">
        <v>170</v>
      </c>
      <c r="AW1713" s="14" t="s">
        <v>36</v>
      </c>
      <c r="AX1713" s="14" t="s">
        <v>76</v>
      </c>
      <c r="AY1713" s="277" t="s">
        <v>154</v>
      </c>
    </row>
    <row r="1714" s="13" customFormat="1">
      <c r="B1714" s="256"/>
      <c r="C1714" s="257"/>
      <c r="D1714" s="236" t="s">
        <v>162</v>
      </c>
      <c r="E1714" s="258" t="s">
        <v>21</v>
      </c>
      <c r="F1714" s="259" t="s">
        <v>166</v>
      </c>
      <c r="G1714" s="257"/>
      <c r="H1714" s="260">
        <v>16.135999999999999</v>
      </c>
      <c r="I1714" s="261"/>
      <c r="J1714" s="257"/>
      <c r="K1714" s="257"/>
      <c r="L1714" s="262"/>
      <c r="M1714" s="263"/>
      <c r="N1714" s="264"/>
      <c r="O1714" s="264"/>
      <c r="P1714" s="264"/>
      <c r="Q1714" s="264"/>
      <c r="R1714" s="264"/>
      <c r="S1714" s="264"/>
      <c r="T1714" s="265"/>
      <c r="AT1714" s="266" t="s">
        <v>162</v>
      </c>
      <c r="AU1714" s="266" t="s">
        <v>85</v>
      </c>
      <c r="AV1714" s="13" t="s">
        <v>160</v>
      </c>
      <c r="AW1714" s="13" t="s">
        <v>36</v>
      </c>
      <c r="AX1714" s="13" t="s">
        <v>38</v>
      </c>
      <c r="AY1714" s="266" t="s">
        <v>154</v>
      </c>
    </row>
    <row r="1715" s="1" customFormat="1" ht="16.5" customHeight="1">
      <c r="B1715" s="47"/>
      <c r="C1715" s="280" t="s">
        <v>1904</v>
      </c>
      <c r="D1715" s="280" t="s">
        <v>293</v>
      </c>
      <c r="E1715" s="281" t="s">
        <v>1905</v>
      </c>
      <c r="F1715" s="282" t="s">
        <v>1906</v>
      </c>
      <c r="G1715" s="283" t="s">
        <v>179</v>
      </c>
      <c r="H1715" s="284">
        <v>3.9710000000000001</v>
      </c>
      <c r="I1715" s="285"/>
      <c r="J1715" s="286">
        <f>ROUND(I1715*H1715,2)</f>
        <v>0</v>
      </c>
      <c r="K1715" s="282" t="s">
        <v>21</v>
      </c>
      <c r="L1715" s="287"/>
      <c r="M1715" s="288" t="s">
        <v>21</v>
      </c>
      <c r="N1715" s="289" t="s">
        <v>47</v>
      </c>
      <c r="O1715" s="48"/>
      <c r="P1715" s="231">
        <f>O1715*H1715</f>
        <v>0</v>
      </c>
      <c r="Q1715" s="231">
        <v>0.02</v>
      </c>
      <c r="R1715" s="231">
        <f>Q1715*H1715</f>
        <v>0.079420000000000004</v>
      </c>
      <c r="S1715" s="231">
        <v>0</v>
      </c>
      <c r="T1715" s="232">
        <f>S1715*H1715</f>
        <v>0</v>
      </c>
      <c r="AR1715" s="24" t="s">
        <v>362</v>
      </c>
      <c r="AT1715" s="24" t="s">
        <v>293</v>
      </c>
      <c r="AU1715" s="24" t="s">
        <v>85</v>
      </c>
      <c r="AY1715" s="24" t="s">
        <v>154</v>
      </c>
      <c r="BE1715" s="233">
        <f>IF(N1715="základní",J1715,0)</f>
        <v>0</v>
      </c>
      <c r="BF1715" s="233">
        <f>IF(N1715="snížená",J1715,0)</f>
        <v>0</v>
      </c>
      <c r="BG1715" s="233">
        <f>IF(N1715="zákl. přenesená",J1715,0)</f>
        <v>0</v>
      </c>
      <c r="BH1715" s="233">
        <f>IF(N1715="sníž. přenesená",J1715,0)</f>
        <v>0</v>
      </c>
      <c r="BI1715" s="233">
        <f>IF(N1715="nulová",J1715,0)</f>
        <v>0</v>
      </c>
      <c r="BJ1715" s="24" t="s">
        <v>38</v>
      </c>
      <c r="BK1715" s="233">
        <f>ROUND(I1715*H1715,2)</f>
        <v>0</v>
      </c>
      <c r="BL1715" s="24" t="s">
        <v>243</v>
      </c>
      <c r="BM1715" s="24" t="s">
        <v>1907</v>
      </c>
    </row>
    <row r="1716" s="1" customFormat="1" ht="16.5" customHeight="1">
      <c r="B1716" s="47"/>
      <c r="C1716" s="280" t="s">
        <v>1908</v>
      </c>
      <c r="D1716" s="280" t="s">
        <v>293</v>
      </c>
      <c r="E1716" s="281" t="s">
        <v>1909</v>
      </c>
      <c r="F1716" s="282" t="s">
        <v>1910</v>
      </c>
      <c r="G1716" s="283" t="s">
        <v>179</v>
      </c>
      <c r="H1716" s="284">
        <v>12.164999999999999</v>
      </c>
      <c r="I1716" s="285"/>
      <c r="J1716" s="286">
        <f>ROUND(I1716*H1716,2)</f>
        <v>0</v>
      </c>
      <c r="K1716" s="282" t="s">
        <v>21</v>
      </c>
      <c r="L1716" s="287"/>
      <c r="M1716" s="288" t="s">
        <v>21</v>
      </c>
      <c r="N1716" s="289" t="s">
        <v>47</v>
      </c>
      <c r="O1716" s="48"/>
      <c r="P1716" s="231">
        <f>O1716*H1716</f>
        <v>0</v>
      </c>
      <c r="Q1716" s="231">
        <v>0.02</v>
      </c>
      <c r="R1716" s="231">
        <f>Q1716*H1716</f>
        <v>0.24329999999999999</v>
      </c>
      <c r="S1716" s="231">
        <v>0</v>
      </c>
      <c r="T1716" s="232">
        <f>S1716*H1716</f>
        <v>0</v>
      </c>
      <c r="AR1716" s="24" t="s">
        <v>362</v>
      </c>
      <c r="AT1716" s="24" t="s">
        <v>293</v>
      </c>
      <c r="AU1716" s="24" t="s">
        <v>85</v>
      </c>
      <c r="AY1716" s="24" t="s">
        <v>154</v>
      </c>
      <c r="BE1716" s="233">
        <f>IF(N1716="základní",J1716,0)</f>
        <v>0</v>
      </c>
      <c r="BF1716" s="233">
        <f>IF(N1716="snížená",J1716,0)</f>
        <v>0</v>
      </c>
      <c r="BG1716" s="233">
        <f>IF(N1716="zákl. přenesená",J1716,0)</f>
        <v>0</v>
      </c>
      <c r="BH1716" s="233">
        <f>IF(N1716="sníž. přenesená",J1716,0)</f>
        <v>0</v>
      </c>
      <c r="BI1716" s="233">
        <f>IF(N1716="nulová",J1716,0)</f>
        <v>0</v>
      </c>
      <c r="BJ1716" s="24" t="s">
        <v>38</v>
      </c>
      <c r="BK1716" s="233">
        <f>ROUND(I1716*H1716,2)</f>
        <v>0</v>
      </c>
      <c r="BL1716" s="24" t="s">
        <v>243</v>
      </c>
      <c r="BM1716" s="24" t="s">
        <v>1911</v>
      </c>
    </row>
    <row r="1717" s="1" customFormat="1" ht="16.5" customHeight="1">
      <c r="B1717" s="47"/>
      <c r="C1717" s="222" t="s">
        <v>1912</v>
      </c>
      <c r="D1717" s="222" t="s">
        <v>156</v>
      </c>
      <c r="E1717" s="223" t="s">
        <v>1913</v>
      </c>
      <c r="F1717" s="224" t="s">
        <v>1914</v>
      </c>
      <c r="G1717" s="225" t="s">
        <v>179</v>
      </c>
      <c r="H1717" s="226">
        <v>16.138999999999999</v>
      </c>
      <c r="I1717" s="227"/>
      <c r="J1717" s="228">
        <f>ROUND(I1717*H1717,2)</f>
        <v>0</v>
      </c>
      <c r="K1717" s="224" t="s">
        <v>21</v>
      </c>
      <c r="L1717" s="73"/>
      <c r="M1717" s="229" t="s">
        <v>21</v>
      </c>
      <c r="N1717" s="230" t="s">
        <v>47</v>
      </c>
      <c r="O1717" s="48"/>
      <c r="P1717" s="231">
        <f>O1717*H1717</f>
        <v>0</v>
      </c>
      <c r="Q1717" s="231">
        <v>0</v>
      </c>
      <c r="R1717" s="231">
        <f>Q1717*H1717</f>
        <v>0</v>
      </c>
      <c r="S1717" s="231">
        <v>0.016</v>
      </c>
      <c r="T1717" s="232">
        <f>S1717*H1717</f>
        <v>0.25822400000000001</v>
      </c>
      <c r="AR1717" s="24" t="s">
        <v>243</v>
      </c>
      <c r="AT1717" s="24" t="s">
        <v>156</v>
      </c>
      <c r="AU1717" s="24" t="s">
        <v>85</v>
      </c>
      <c r="AY1717" s="24" t="s">
        <v>154</v>
      </c>
      <c r="BE1717" s="233">
        <f>IF(N1717="základní",J1717,0)</f>
        <v>0</v>
      </c>
      <c r="BF1717" s="233">
        <f>IF(N1717="snížená",J1717,0)</f>
        <v>0</v>
      </c>
      <c r="BG1717" s="233">
        <f>IF(N1717="zákl. přenesená",J1717,0)</f>
        <v>0</v>
      </c>
      <c r="BH1717" s="233">
        <f>IF(N1717="sníž. přenesená",J1717,0)</f>
        <v>0</v>
      </c>
      <c r="BI1717" s="233">
        <f>IF(N1717="nulová",J1717,0)</f>
        <v>0</v>
      </c>
      <c r="BJ1717" s="24" t="s">
        <v>38</v>
      </c>
      <c r="BK1717" s="233">
        <f>ROUND(I1717*H1717,2)</f>
        <v>0</v>
      </c>
      <c r="BL1717" s="24" t="s">
        <v>243</v>
      </c>
      <c r="BM1717" s="24" t="s">
        <v>1915</v>
      </c>
    </row>
    <row r="1718" s="11" customFormat="1">
      <c r="B1718" s="234"/>
      <c r="C1718" s="235"/>
      <c r="D1718" s="236" t="s">
        <v>162</v>
      </c>
      <c r="E1718" s="237" t="s">
        <v>21</v>
      </c>
      <c r="F1718" s="238" t="s">
        <v>783</v>
      </c>
      <c r="G1718" s="235"/>
      <c r="H1718" s="237" t="s">
        <v>21</v>
      </c>
      <c r="I1718" s="239"/>
      <c r="J1718" s="235"/>
      <c r="K1718" s="235"/>
      <c r="L1718" s="240"/>
      <c r="M1718" s="241"/>
      <c r="N1718" s="242"/>
      <c r="O1718" s="242"/>
      <c r="P1718" s="242"/>
      <c r="Q1718" s="242"/>
      <c r="R1718" s="242"/>
      <c r="S1718" s="242"/>
      <c r="T1718" s="243"/>
      <c r="AT1718" s="244" t="s">
        <v>162</v>
      </c>
      <c r="AU1718" s="244" t="s">
        <v>85</v>
      </c>
      <c r="AV1718" s="11" t="s">
        <v>38</v>
      </c>
      <c r="AW1718" s="11" t="s">
        <v>36</v>
      </c>
      <c r="AX1718" s="11" t="s">
        <v>76</v>
      </c>
      <c r="AY1718" s="244" t="s">
        <v>154</v>
      </c>
    </row>
    <row r="1719" s="11" customFormat="1">
      <c r="B1719" s="234"/>
      <c r="C1719" s="235"/>
      <c r="D1719" s="236" t="s">
        <v>162</v>
      </c>
      <c r="E1719" s="237" t="s">
        <v>21</v>
      </c>
      <c r="F1719" s="238" t="s">
        <v>1916</v>
      </c>
      <c r="G1719" s="235"/>
      <c r="H1719" s="237" t="s">
        <v>21</v>
      </c>
      <c r="I1719" s="239"/>
      <c r="J1719" s="235"/>
      <c r="K1719" s="235"/>
      <c r="L1719" s="240"/>
      <c r="M1719" s="241"/>
      <c r="N1719" s="242"/>
      <c r="O1719" s="242"/>
      <c r="P1719" s="242"/>
      <c r="Q1719" s="242"/>
      <c r="R1719" s="242"/>
      <c r="S1719" s="242"/>
      <c r="T1719" s="243"/>
      <c r="AT1719" s="244" t="s">
        <v>162</v>
      </c>
      <c r="AU1719" s="244" t="s">
        <v>85</v>
      </c>
      <c r="AV1719" s="11" t="s">
        <v>38</v>
      </c>
      <c r="AW1719" s="11" t="s">
        <v>36</v>
      </c>
      <c r="AX1719" s="11" t="s">
        <v>76</v>
      </c>
      <c r="AY1719" s="244" t="s">
        <v>154</v>
      </c>
    </row>
    <row r="1720" s="12" customFormat="1">
      <c r="B1720" s="245"/>
      <c r="C1720" s="246"/>
      <c r="D1720" s="236" t="s">
        <v>162</v>
      </c>
      <c r="E1720" s="247" t="s">
        <v>21</v>
      </c>
      <c r="F1720" s="248" t="s">
        <v>1917</v>
      </c>
      <c r="G1720" s="246"/>
      <c r="H1720" s="249">
        <v>16.138999999999999</v>
      </c>
      <c r="I1720" s="250"/>
      <c r="J1720" s="246"/>
      <c r="K1720" s="246"/>
      <c r="L1720" s="251"/>
      <c r="M1720" s="252"/>
      <c r="N1720" s="253"/>
      <c r="O1720" s="253"/>
      <c r="P1720" s="253"/>
      <c r="Q1720" s="253"/>
      <c r="R1720" s="253"/>
      <c r="S1720" s="253"/>
      <c r="T1720" s="254"/>
      <c r="AT1720" s="255" t="s">
        <v>162</v>
      </c>
      <c r="AU1720" s="255" t="s">
        <v>85</v>
      </c>
      <c r="AV1720" s="12" t="s">
        <v>85</v>
      </c>
      <c r="AW1720" s="12" t="s">
        <v>36</v>
      </c>
      <c r="AX1720" s="12" t="s">
        <v>76</v>
      </c>
      <c r="AY1720" s="255" t="s">
        <v>154</v>
      </c>
    </row>
    <row r="1721" s="13" customFormat="1">
      <c r="B1721" s="256"/>
      <c r="C1721" s="257"/>
      <c r="D1721" s="236" t="s">
        <v>162</v>
      </c>
      <c r="E1721" s="258" t="s">
        <v>21</v>
      </c>
      <c r="F1721" s="259" t="s">
        <v>166</v>
      </c>
      <c r="G1721" s="257"/>
      <c r="H1721" s="260">
        <v>16.138999999999999</v>
      </c>
      <c r="I1721" s="261"/>
      <c r="J1721" s="257"/>
      <c r="K1721" s="257"/>
      <c r="L1721" s="262"/>
      <c r="M1721" s="263"/>
      <c r="N1721" s="264"/>
      <c r="O1721" s="264"/>
      <c r="P1721" s="264"/>
      <c r="Q1721" s="264"/>
      <c r="R1721" s="264"/>
      <c r="S1721" s="264"/>
      <c r="T1721" s="265"/>
      <c r="AT1721" s="266" t="s">
        <v>162</v>
      </c>
      <c r="AU1721" s="266" t="s">
        <v>85</v>
      </c>
      <c r="AV1721" s="13" t="s">
        <v>160</v>
      </c>
      <c r="AW1721" s="13" t="s">
        <v>36</v>
      </c>
      <c r="AX1721" s="13" t="s">
        <v>38</v>
      </c>
      <c r="AY1721" s="266" t="s">
        <v>154</v>
      </c>
    </row>
    <row r="1722" s="1" customFormat="1" ht="25.5" customHeight="1">
      <c r="B1722" s="47"/>
      <c r="C1722" s="222" t="s">
        <v>1918</v>
      </c>
      <c r="D1722" s="222" t="s">
        <v>156</v>
      </c>
      <c r="E1722" s="223" t="s">
        <v>1919</v>
      </c>
      <c r="F1722" s="224" t="s">
        <v>1920</v>
      </c>
      <c r="G1722" s="225" t="s">
        <v>179</v>
      </c>
      <c r="H1722" s="226">
        <v>1.726</v>
      </c>
      <c r="I1722" s="227"/>
      <c r="J1722" s="228">
        <f>ROUND(I1722*H1722,2)</f>
        <v>0</v>
      </c>
      <c r="K1722" s="224" t="s">
        <v>21</v>
      </c>
      <c r="L1722" s="73"/>
      <c r="M1722" s="229" t="s">
        <v>21</v>
      </c>
      <c r="N1722" s="230" t="s">
        <v>47</v>
      </c>
      <c r="O1722" s="48"/>
      <c r="P1722" s="231">
        <f>O1722*H1722</f>
        <v>0</v>
      </c>
      <c r="Q1722" s="231">
        <v>0</v>
      </c>
      <c r="R1722" s="231">
        <f>Q1722*H1722</f>
        <v>0</v>
      </c>
      <c r="S1722" s="231">
        <v>0.016</v>
      </c>
      <c r="T1722" s="232">
        <f>S1722*H1722</f>
        <v>0.027616000000000002</v>
      </c>
      <c r="AR1722" s="24" t="s">
        <v>243</v>
      </c>
      <c r="AT1722" s="24" t="s">
        <v>156</v>
      </c>
      <c r="AU1722" s="24" t="s">
        <v>85</v>
      </c>
      <c r="AY1722" s="24" t="s">
        <v>154</v>
      </c>
      <c r="BE1722" s="233">
        <f>IF(N1722="základní",J1722,0)</f>
        <v>0</v>
      </c>
      <c r="BF1722" s="233">
        <f>IF(N1722="snížená",J1722,0)</f>
        <v>0</v>
      </c>
      <c r="BG1722" s="233">
        <f>IF(N1722="zákl. přenesená",J1722,0)</f>
        <v>0</v>
      </c>
      <c r="BH1722" s="233">
        <f>IF(N1722="sníž. přenesená",J1722,0)</f>
        <v>0</v>
      </c>
      <c r="BI1722" s="233">
        <f>IF(N1722="nulová",J1722,0)</f>
        <v>0</v>
      </c>
      <c r="BJ1722" s="24" t="s">
        <v>38</v>
      </c>
      <c r="BK1722" s="233">
        <f>ROUND(I1722*H1722,2)</f>
        <v>0</v>
      </c>
      <c r="BL1722" s="24" t="s">
        <v>243</v>
      </c>
      <c r="BM1722" s="24" t="s">
        <v>1921</v>
      </c>
    </row>
    <row r="1723" s="11" customFormat="1">
      <c r="B1723" s="234"/>
      <c r="C1723" s="235"/>
      <c r="D1723" s="236" t="s">
        <v>162</v>
      </c>
      <c r="E1723" s="237" t="s">
        <v>21</v>
      </c>
      <c r="F1723" s="238" t="s">
        <v>783</v>
      </c>
      <c r="G1723" s="235"/>
      <c r="H1723" s="237" t="s">
        <v>21</v>
      </c>
      <c r="I1723" s="239"/>
      <c r="J1723" s="235"/>
      <c r="K1723" s="235"/>
      <c r="L1723" s="240"/>
      <c r="M1723" s="241"/>
      <c r="N1723" s="242"/>
      <c r="O1723" s="242"/>
      <c r="P1723" s="242"/>
      <c r="Q1723" s="242"/>
      <c r="R1723" s="242"/>
      <c r="S1723" s="242"/>
      <c r="T1723" s="243"/>
      <c r="AT1723" s="244" t="s">
        <v>162</v>
      </c>
      <c r="AU1723" s="244" t="s">
        <v>85</v>
      </c>
      <c r="AV1723" s="11" t="s">
        <v>38</v>
      </c>
      <c r="AW1723" s="11" t="s">
        <v>36</v>
      </c>
      <c r="AX1723" s="11" t="s">
        <v>76</v>
      </c>
      <c r="AY1723" s="244" t="s">
        <v>154</v>
      </c>
    </row>
    <row r="1724" s="11" customFormat="1">
      <c r="B1724" s="234"/>
      <c r="C1724" s="235"/>
      <c r="D1724" s="236" t="s">
        <v>162</v>
      </c>
      <c r="E1724" s="237" t="s">
        <v>21</v>
      </c>
      <c r="F1724" s="238" t="s">
        <v>1922</v>
      </c>
      <c r="G1724" s="235"/>
      <c r="H1724" s="237" t="s">
        <v>21</v>
      </c>
      <c r="I1724" s="239"/>
      <c r="J1724" s="235"/>
      <c r="K1724" s="235"/>
      <c r="L1724" s="240"/>
      <c r="M1724" s="241"/>
      <c r="N1724" s="242"/>
      <c r="O1724" s="242"/>
      <c r="P1724" s="242"/>
      <c r="Q1724" s="242"/>
      <c r="R1724" s="242"/>
      <c r="S1724" s="242"/>
      <c r="T1724" s="243"/>
      <c r="AT1724" s="244" t="s">
        <v>162</v>
      </c>
      <c r="AU1724" s="244" t="s">
        <v>85</v>
      </c>
      <c r="AV1724" s="11" t="s">
        <v>38</v>
      </c>
      <c r="AW1724" s="11" t="s">
        <v>36</v>
      </c>
      <c r="AX1724" s="11" t="s">
        <v>76</v>
      </c>
      <c r="AY1724" s="244" t="s">
        <v>154</v>
      </c>
    </row>
    <row r="1725" s="12" customFormat="1">
      <c r="B1725" s="245"/>
      <c r="C1725" s="246"/>
      <c r="D1725" s="236" t="s">
        <v>162</v>
      </c>
      <c r="E1725" s="247" t="s">
        <v>21</v>
      </c>
      <c r="F1725" s="248" t="s">
        <v>1923</v>
      </c>
      <c r="G1725" s="246"/>
      <c r="H1725" s="249">
        <v>1.726</v>
      </c>
      <c r="I1725" s="250"/>
      <c r="J1725" s="246"/>
      <c r="K1725" s="246"/>
      <c r="L1725" s="251"/>
      <c r="M1725" s="252"/>
      <c r="N1725" s="253"/>
      <c r="O1725" s="253"/>
      <c r="P1725" s="253"/>
      <c r="Q1725" s="253"/>
      <c r="R1725" s="253"/>
      <c r="S1725" s="253"/>
      <c r="T1725" s="254"/>
      <c r="AT1725" s="255" t="s">
        <v>162</v>
      </c>
      <c r="AU1725" s="255" t="s">
        <v>85</v>
      </c>
      <c r="AV1725" s="12" t="s">
        <v>85</v>
      </c>
      <c r="AW1725" s="12" t="s">
        <v>36</v>
      </c>
      <c r="AX1725" s="12" t="s">
        <v>76</v>
      </c>
      <c r="AY1725" s="255" t="s">
        <v>154</v>
      </c>
    </row>
    <row r="1726" s="13" customFormat="1">
      <c r="B1726" s="256"/>
      <c r="C1726" s="257"/>
      <c r="D1726" s="236" t="s">
        <v>162</v>
      </c>
      <c r="E1726" s="258" t="s">
        <v>21</v>
      </c>
      <c r="F1726" s="259" t="s">
        <v>166</v>
      </c>
      <c r="G1726" s="257"/>
      <c r="H1726" s="260">
        <v>1.726</v>
      </c>
      <c r="I1726" s="261"/>
      <c r="J1726" s="257"/>
      <c r="K1726" s="257"/>
      <c r="L1726" s="262"/>
      <c r="M1726" s="263"/>
      <c r="N1726" s="264"/>
      <c r="O1726" s="264"/>
      <c r="P1726" s="264"/>
      <c r="Q1726" s="264"/>
      <c r="R1726" s="264"/>
      <c r="S1726" s="264"/>
      <c r="T1726" s="265"/>
      <c r="AT1726" s="266" t="s">
        <v>162</v>
      </c>
      <c r="AU1726" s="266" t="s">
        <v>85</v>
      </c>
      <c r="AV1726" s="13" t="s">
        <v>160</v>
      </c>
      <c r="AW1726" s="13" t="s">
        <v>36</v>
      </c>
      <c r="AX1726" s="13" t="s">
        <v>38</v>
      </c>
      <c r="AY1726" s="266" t="s">
        <v>154</v>
      </c>
    </row>
    <row r="1727" s="1" customFormat="1" ht="16.5" customHeight="1">
      <c r="B1727" s="47"/>
      <c r="C1727" s="222" t="s">
        <v>1924</v>
      </c>
      <c r="D1727" s="222" t="s">
        <v>156</v>
      </c>
      <c r="E1727" s="223" t="s">
        <v>1925</v>
      </c>
      <c r="F1727" s="224" t="s">
        <v>1926</v>
      </c>
      <c r="G1727" s="225" t="s">
        <v>179</v>
      </c>
      <c r="H1727" s="226">
        <v>2.7850000000000001</v>
      </c>
      <c r="I1727" s="227"/>
      <c r="J1727" s="228">
        <f>ROUND(I1727*H1727,2)</f>
        <v>0</v>
      </c>
      <c r="K1727" s="224" t="s">
        <v>21</v>
      </c>
      <c r="L1727" s="73"/>
      <c r="M1727" s="229" t="s">
        <v>21</v>
      </c>
      <c r="N1727" s="230" t="s">
        <v>47</v>
      </c>
      <c r="O1727" s="48"/>
      <c r="P1727" s="231">
        <f>O1727*H1727</f>
        <v>0</v>
      </c>
      <c r="Q1727" s="231">
        <v>0</v>
      </c>
      <c r="R1727" s="231">
        <f>Q1727*H1727</f>
        <v>0</v>
      </c>
      <c r="S1727" s="231">
        <v>0.0030000000000000001</v>
      </c>
      <c r="T1727" s="232">
        <f>S1727*H1727</f>
        <v>0.0083550000000000013</v>
      </c>
      <c r="AR1727" s="24" t="s">
        <v>243</v>
      </c>
      <c r="AT1727" s="24" t="s">
        <v>156</v>
      </c>
      <c r="AU1727" s="24" t="s">
        <v>85</v>
      </c>
      <c r="AY1727" s="24" t="s">
        <v>154</v>
      </c>
      <c r="BE1727" s="233">
        <f>IF(N1727="základní",J1727,0)</f>
        <v>0</v>
      </c>
      <c r="BF1727" s="233">
        <f>IF(N1727="snížená",J1727,0)</f>
        <v>0</v>
      </c>
      <c r="BG1727" s="233">
        <f>IF(N1727="zákl. přenesená",J1727,0)</f>
        <v>0</v>
      </c>
      <c r="BH1727" s="233">
        <f>IF(N1727="sníž. přenesená",J1727,0)</f>
        <v>0</v>
      </c>
      <c r="BI1727" s="233">
        <f>IF(N1727="nulová",J1727,0)</f>
        <v>0</v>
      </c>
      <c r="BJ1727" s="24" t="s">
        <v>38</v>
      </c>
      <c r="BK1727" s="233">
        <f>ROUND(I1727*H1727,2)</f>
        <v>0</v>
      </c>
      <c r="BL1727" s="24" t="s">
        <v>243</v>
      </c>
      <c r="BM1727" s="24" t="s">
        <v>1927</v>
      </c>
    </row>
    <row r="1728" s="11" customFormat="1">
      <c r="B1728" s="234"/>
      <c r="C1728" s="235"/>
      <c r="D1728" s="236" t="s">
        <v>162</v>
      </c>
      <c r="E1728" s="237" t="s">
        <v>21</v>
      </c>
      <c r="F1728" s="238" t="s">
        <v>783</v>
      </c>
      <c r="G1728" s="235"/>
      <c r="H1728" s="237" t="s">
        <v>21</v>
      </c>
      <c r="I1728" s="239"/>
      <c r="J1728" s="235"/>
      <c r="K1728" s="235"/>
      <c r="L1728" s="240"/>
      <c r="M1728" s="241"/>
      <c r="N1728" s="242"/>
      <c r="O1728" s="242"/>
      <c r="P1728" s="242"/>
      <c r="Q1728" s="242"/>
      <c r="R1728" s="242"/>
      <c r="S1728" s="242"/>
      <c r="T1728" s="243"/>
      <c r="AT1728" s="244" t="s">
        <v>162</v>
      </c>
      <c r="AU1728" s="244" t="s">
        <v>85</v>
      </c>
      <c r="AV1728" s="11" t="s">
        <v>38</v>
      </c>
      <c r="AW1728" s="11" t="s">
        <v>36</v>
      </c>
      <c r="AX1728" s="11" t="s">
        <v>76</v>
      </c>
      <c r="AY1728" s="244" t="s">
        <v>154</v>
      </c>
    </row>
    <row r="1729" s="11" customFormat="1">
      <c r="B1729" s="234"/>
      <c r="C1729" s="235"/>
      <c r="D1729" s="236" t="s">
        <v>162</v>
      </c>
      <c r="E1729" s="237" t="s">
        <v>21</v>
      </c>
      <c r="F1729" s="238" t="s">
        <v>946</v>
      </c>
      <c r="G1729" s="235"/>
      <c r="H1729" s="237" t="s">
        <v>21</v>
      </c>
      <c r="I1729" s="239"/>
      <c r="J1729" s="235"/>
      <c r="K1729" s="235"/>
      <c r="L1729" s="240"/>
      <c r="M1729" s="241"/>
      <c r="N1729" s="242"/>
      <c r="O1729" s="242"/>
      <c r="P1729" s="242"/>
      <c r="Q1729" s="242"/>
      <c r="R1729" s="242"/>
      <c r="S1729" s="242"/>
      <c r="T1729" s="243"/>
      <c r="AT1729" s="244" t="s">
        <v>162</v>
      </c>
      <c r="AU1729" s="244" t="s">
        <v>85</v>
      </c>
      <c r="AV1729" s="11" t="s">
        <v>38</v>
      </c>
      <c r="AW1729" s="11" t="s">
        <v>36</v>
      </c>
      <c r="AX1729" s="11" t="s">
        <v>76</v>
      </c>
      <c r="AY1729" s="244" t="s">
        <v>154</v>
      </c>
    </row>
    <row r="1730" s="12" customFormat="1">
      <c r="B1730" s="245"/>
      <c r="C1730" s="246"/>
      <c r="D1730" s="236" t="s">
        <v>162</v>
      </c>
      <c r="E1730" s="247" t="s">
        <v>21</v>
      </c>
      <c r="F1730" s="248" t="s">
        <v>947</v>
      </c>
      <c r="G1730" s="246"/>
      <c r="H1730" s="249">
        <v>2.7850000000000001</v>
      </c>
      <c r="I1730" s="250"/>
      <c r="J1730" s="246"/>
      <c r="K1730" s="246"/>
      <c r="L1730" s="251"/>
      <c r="M1730" s="252"/>
      <c r="N1730" s="253"/>
      <c r="O1730" s="253"/>
      <c r="P1730" s="253"/>
      <c r="Q1730" s="253"/>
      <c r="R1730" s="253"/>
      <c r="S1730" s="253"/>
      <c r="T1730" s="254"/>
      <c r="AT1730" s="255" t="s">
        <v>162</v>
      </c>
      <c r="AU1730" s="255" t="s">
        <v>85</v>
      </c>
      <c r="AV1730" s="12" t="s">
        <v>85</v>
      </c>
      <c r="AW1730" s="12" t="s">
        <v>36</v>
      </c>
      <c r="AX1730" s="12" t="s">
        <v>76</v>
      </c>
      <c r="AY1730" s="255" t="s">
        <v>154</v>
      </c>
    </row>
    <row r="1731" s="13" customFormat="1">
      <c r="B1731" s="256"/>
      <c r="C1731" s="257"/>
      <c r="D1731" s="236" t="s">
        <v>162</v>
      </c>
      <c r="E1731" s="258" t="s">
        <v>21</v>
      </c>
      <c r="F1731" s="259" t="s">
        <v>166</v>
      </c>
      <c r="G1731" s="257"/>
      <c r="H1731" s="260">
        <v>2.7850000000000001</v>
      </c>
      <c r="I1731" s="261"/>
      <c r="J1731" s="257"/>
      <c r="K1731" s="257"/>
      <c r="L1731" s="262"/>
      <c r="M1731" s="263"/>
      <c r="N1731" s="264"/>
      <c r="O1731" s="264"/>
      <c r="P1731" s="264"/>
      <c r="Q1731" s="264"/>
      <c r="R1731" s="264"/>
      <c r="S1731" s="264"/>
      <c r="T1731" s="265"/>
      <c r="AT1731" s="266" t="s">
        <v>162</v>
      </c>
      <c r="AU1731" s="266" t="s">
        <v>85</v>
      </c>
      <c r="AV1731" s="13" t="s">
        <v>160</v>
      </c>
      <c r="AW1731" s="13" t="s">
        <v>36</v>
      </c>
      <c r="AX1731" s="13" t="s">
        <v>38</v>
      </c>
      <c r="AY1731" s="266" t="s">
        <v>154</v>
      </c>
    </row>
    <row r="1732" s="1" customFormat="1" ht="25.5" customHeight="1">
      <c r="B1732" s="47"/>
      <c r="C1732" s="222" t="s">
        <v>1928</v>
      </c>
      <c r="D1732" s="222" t="s">
        <v>156</v>
      </c>
      <c r="E1732" s="223" t="s">
        <v>1929</v>
      </c>
      <c r="F1732" s="224" t="s">
        <v>1930</v>
      </c>
      <c r="G1732" s="225" t="s">
        <v>179</v>
      </c>
      <c r="H1732" s="226">
        <v>2.7850000000000001</v>
      </c>
      <c r="I1732" s="227"/>
      <c r="J1732" s="228">
        <f>ROUND(I1732*H1732,2)</f>
        <v>0</v>
      </c>
      <c r="K1732" s="224" t="s">
        <v>21</v>
      </c>
      <c r="L1732" s="73"/>
      <c r="M1732" s="229" t="s">
        <v>21</v>
      </c>
      <c r="N1732" s="230" t="s">
        <v>47</v>
      </c>
      <c r="O1732" s="48"/>
      <c r="P1732" s="231">
        <f>O1732*H1732</f>
        <v>0</v>
      </c>
      <c r="Q1732" s="231">
        <v>0</v>
      </c>
      <c r="R1732" s="231">
        <f>Q1732*H1732</f>
        <v>0</v>
      </c>
      <c r="S1732" s="231">
        <v>0</v>
      </c>
      <c r="T1732" s="232">
        <f>S1732*H1732</f>
        <v>0</v>
      </c>
      <c r="AR1732" s="24" t="s">
        <v>243</v>
      </c>
      <c r="AT1732" s="24" t="s">
        <v>156</v>
      </c>
      <c r="AU1732" s="24" t="s">
        <v>85</v>
      </c>
      <c r="AY1732" s="24" t="s">
        <v>154</v>
      </c>
      <c r="BE1732" s="233">
        <f>IF(N1732="základní",J1732,0)</f>
        <v>0</v>
      </c>
      <c r="BF1732" s="233">
        <f>IF(N1732="snížená",J1732,0)</f>
        <v>0</v>
      </c>
      <c r="BG1732" s="233">
        <f>IF(N1732="zákl. přenesená",J1732,0)</f>
        <v>0</v>
      </c>
      <c r="BH1732" s="233">
        <f>IF(N1732="sníž. přenesená",J1732,0)</f>
        <v>0</v>
      </c>
      <c r="BI1732" s="233">
        <f>IF(N1732="nulová",J1732,0)</f>
        <v>0</v>
      </c>
      <c r="BJ1732" s="24" t="s">
        <v>38</v>
      </c>
      <c r="BK1732" s="233">
        <f>ROUND(I1732*H1732,2)</f>
        <v>0</v>
      </c>
      <c r="BL1732" s="24" t="s">
        <v>243</v>
      </c>
      <c r="BM1732" s="24" t="s">
        <v>1931</v>
      </c>
    </row>
    <row r="1733" s="11" customFormat="1">
      <c r="B1733" s="234"/>
      <c r="C1733" s="235"/>
      <c r="D1733" s="236" t="s">
        <v>162</v>
      </c>
      <c r="E1733" s="237" t="s">
        <v>21</v>
      </c>
      <c r="F1733" s="238" t="s">
        <v>783</v>
      </c>
      <c r="G1733" s="235"/>
      <c r="H1733" s="237" t="s">
        <v>21</v>
      </c>
      <c r="I1733" s="239"/>
      <c r="J1733" s="235"/>
      <c r="K1733" s="235"/>
      <c r="L1733" s="240"/>
      <c r="M1733" s="241"/>
      <c r="N1733" s="242"/>
      <c r="O1733" s="242"/>
      <c r="P1733" s="242"/>
      <c r="Q1733" s="242"/>
      <c r="R1733" s="242"/>
      <c r="S1733" s="242"/>
      <c r="T1733" s="243"/>
      <c r="AT1733" s="244" t="s">
        <v>162</v>
      </c>
      <c r="AU1733" s="244" t="s">
        <v>85</v>
      </c>
      <c r="AV1733" s="11" t="s">
        <v>38</v>
      </c>
      <c r="AW1733" s="11" t="s">
        <v>36</v>
      </c>
      <c r="AX1733" s="11" t="s">
        <v>76</v>
      </c>
      <c r="AY1733" s="244" t="s">
        <v>154</v>
      </c>
    </row>
    <row r="1734" s="11" customFormat="1">
      <c r="B1734" s="234"/>
      <c r="C1734" s="235"/>
      <c r="D1734" s="236" t="s">
        <v>162</v>
      </c>
      <c r="E1734" s="237" t="s">
        <v>21</v>
      </c>
      <c r="F1734" s="238" t="s">
        <v>1932</v>
      </c>
      <c r="G1734" s="235"/>
      <c r="H1734" s="237" t="s">
        <v>21</v>
      </c>
      <c r="I1734" s="239"/>
      <c r="J1734" s="235"/>
      <c r="K1734" s="235"/>
      <c r="L1734" s="240"/>
      <c r="M1734" s="241"/>
      <c r="N1734" s="242"/>
      <c r="O1734" s="242"/>
      <c r="P1734" s="242"/>
      <c r="Q1734" s="242"/>
      <c r="R1734" s="242"/>
      <c r="S1734" s="242"/>
      <c r="T1734" s="243"/>
      <c r="AT1734" s="244" t="s">
        <v>162</v>
      </c>
      <c r="AU1734" s="244" t="s">
        <v>85</v>
      </c>
      <c r="AV1734" s="11" t="s">
        <v>38</v>
      </c>
      <c r="AW1734" s="11" t="s">
        <v>36</v>
      </c>
      <c r="AX1734" s="11" t="s">
        <v>76</v>
      </c>
      <c r="AY1734" s="244" t="s">
        <v>154</v>
      </c>
    </row>
    <row r="1735" s="12" customFormat="1">
      <c r="B1735" s="245"/>
      <c r="C1735" s="246"/>
      <c r="D1735" s="236" t="s">
        <v>162</v>
      </c>
      <c r="E1735" s="247" t="s">
        <v>21</v>
      </c>
      <c r="F1735" s="248" t="s">
        <v>947</v>
      </c>
      <c r="G1735" s="246"/>
      <c r="H1735" s="249">
        <v>2.7850000000000001</v>
      </c>
      <c r="I1735" s="250"/>
      <c r="J1735" s="246"/>
      <c r="K1735" s="246"/>
      <c r="L1735" s="251"/>
      <c r="M1735" s="252"/>
      <c r="N1735" s="253"/>
      <c r="O1735" s="253"/>
      <c r="P1735" s="253"/>
      <c r="Q1735" s="253"/>
      <c r="R1735" s="253"/>
      <c r="S1735" s="253"/>
      <c r="T1735" s="254"/>
      <c r="AT1735" s="255" t="s">
        <v>162</v>
      </c>
      <c r="AU1735" s="255" t="s">
        <v>85</v>
      </c>
      <c r="AV1735" s="12" t="s">
        <v>85</v>
      </c>
      <c r="AW1735" s="12" t="s">
        <v>36</v>
      </c>
      <c r="AX1735" s="12" t="s">
        <v>76</v>
      </c>
      <c r="AY1735" s="255" t="s">
        <v>154</v>
      </c>
    </row>
    <row r="1736" s="13" customFormat="1">
      <c r="B1736" s="256"/>
      <c r="C1736" s="257"/>
      <c r="D1736" s="236" t="s">
        <v>162</v>
      </c>
      <c r="E1736" s="258" t="s">
        <v>21</v>
      </c>
      <c r="F1736" s="259" t="s">
        <v>166</v>
      </c>
      <c r="G1736" s="257"/>
      <c r="H1736" s="260">
        <v>2.7850000000000001</v>
      </c>
      <c r="I1736" s="261"/>
      <c r="J1736" s="257"/>
      <c r="K1736" s="257"/>
      <c r="L1736" s="262"/>
      <c r="M1736" s="263"/>
      <c r="N1736" s="264"/>
      <c r="O1736" s="264"/>
      <c r="P1736" s="264"/>
      <c r="Q1736" s="264"/>
      <c r="R1736" s="264"/>
      <c r="S1736" s="264"/>
      <c r="T1736" s="265"/>
      <c r="AT1736" s="266" t="s">
        <v>162</v>
      </c>
      <c r="AU1736" s="266" t="s">
        <v>85</v>
      </c>
      <c r="AV1736" s="13" t="s">
        <v>160</v>
      </c>
      <c r="AW1736" s="13" t="s">
        <v>36</v>
      </c>
      <c r="AX1736" s="13" t="s">
        <v>38</v>
      </c>
      <c r="AY1736" s="266" t="s">
        <v>154</v>
      </c>
    </row>
    <row r="1737" s="1" customFormat="1" ht="16.5" customHeight="1">
      <c r="B1737" s="47"/>
      <c r="C1737" s="280" t="s">
        <v>1933</v>
      </c>
      <c r="D1737" s="280" t="s">
        <v>293</v>
      </c>
      <c r="E1737" s="281" t="s">
        <v>1934</v>
      </c>
      <c r="F1737" s="282" t="s">
        <v>1935</v>
      </c>
      <c r="G1737" s="283" t="s">
        <v>179</v>
      </c>
      <c r="H1737" s="284">
        <v>2.7850000000000001</v>
      </c>
      <c r="I1737" s="285"/>
      <c r="J1737" s="286">
        <f>ROUND(I1737*H1737,2)</f>
        <v>0</v>
      </c>
      <c r="K1737" s="282" t="s">
        <v>21</v>
      </c>
      <c r="L1737" s="287"/>
      <c r="M1737" s="288" t="s">
        <v>21</v>
      </c>
      <c r="N1737" s="289" t="s">
        <v>47</v>
      </c>
      <c r="O1737" s="48"/>
      <c r="P1737" s="231">
        <f>O1737*H1737</f>
        <v>0</v>
      </c>
      <c r="Q1737" s="231">
        <v>0.0050000000000000001</v>
      </c>
      <c r="R1737" s="231">
        <f>Q1737*H1737</f>
        <v>0.013925000000000002</v>
      </c>
      <c r="S1737" s="231">
        <v>0</v>
      </c>
      <c r="T1737" s="232">
        <f>S1737*H1737</f>
        <v>0</v>
      </c>
      <c r="AR1737" s="24" t="s">
        <v>362</v>
      </c>
      <c r="AT1737" s="24" t="s">
        <v>293</v>
      </c>
      <c r="AU1737" s="24" t="s">
        <v>85</v>
      </c>
      <c r="AY1737" s="24" t="s">
        <v>154</v>
      </c>
      <c r="BE1737" s="233">
        <f>IF(N1737="základní",J1737,0)</f>
        <v>0</v>
      </c>
      <c r="BF1737" s="233">
        <f>IF(N1737="snížená",J1737,0)</f>
        <v>0</v>
      </c>
      <c r="BG1737" s="233">
        <f>IF(N1737="zákl. přenesená",J1737,0)</f>
        <v>0</v>
      </c>
      <c r="BH1737" s="233">
        <f>IF(N1737="sníž. přenesená",J1737,0)</f>
        <v>0</v>
      </c>
      <c r="BI1737" s="233">
        <f>IF(N1737="nulová",J1737,0)</f>
        <v>0</v>
      </c>
      <c r="BJ1737" s="24" t="s">
        <v>38</v>
      </c>
      <c r="BK1737" s="233">
        <f>ROUND(I1737*H1737,2)</f>
        <v>0</v>
      </c>
      <c r="BL1737" s="24" t="s">
        <v>243</v>
      </c>
      <c r="BM1737" s="24" t="s">
        <v>1936</v>
      </c>
    </row>
    <row r="1738" s="1" customFormat="1" ht="16.5" customHeight="1">
      <c r="B1738" s="47"/>
      <c r="C1738" s="222" t="s">
        <v>1937</v>
      </c>
      <c r="D1738" s="222" t="s">
        <v>156</v>
      </c>
      <c r="E1738" s="223" t="s">
        <v>1938</v>
      </c>
      <c r="F1738" s="224" t="s">
        <v>1939</v>
      </c>
      <c r="G1738" s="225" t="s">
        <v>179</v>
      </c>
      <c r="H1738" s="226">
        <v>1.726</v>
      </c>
      <c r="I1738" s="227"/>
      <c r="J1738" s="228">
        <f>ROUND(I1738*H1738,2)</f>
        <v>0</v>
      </c>
      <c r="K1738" s="224" t="s">
        <v>21</v>
      </c>
      <c r="L1738" s="73"/>
      <c r="M1738" s="229" t="s">
        <v>21</v>
      </c>
      <c r="N1738" s="230" t="s">
        <v>47</v>
      </c>
      <c r="O1738" s="48"/>
      <c r="P1738" s="231">
        <f>O1738*H1738</f>
        <v>0</v>
      </c>
      <c r="Q1738" s="231">
        <v>0</v>
      </c>
      <c r="R1738" s="231">
        <f>Q1738*H1738</f>
        <v>0</v>
      </c>
      <c r="S1738" s="231">
        <v>0</v>
      </c>
      <c r="T1738" s="232">
        <f>S1738*H1738</f>
        <v>0</v>
      </c>
      <c r="AR1738" s="24" t="s">
        <v>243</v>
      </c>
      <c r="AT1738" s="24" t="s">
        <v>156</v>
      </c>
      <c r="AU1738" s="24" t="s">
        <v>85</v>
      </c>
      <c r="AY1738" s="24" t="s">
        <v>154</v>
      </c>
      <c r="BE1738" s="233">
        <f>IF(N1738="základní",J1738,0)</f>
        <v>0</v>
      </c>
      <c r="BF1738" s="233">
        <f>IF(N1738="snížená",J1738,0)</f>
        <v>0</v>
      </c>
      <c r="BG1738" s="233">
        <f>IF(N1738="zákl. přenesená",J1738,0)</f>
        <v>0</v>
      </c>
      <c r="BH1738" s="233">
        <f>IF(N1738="sníž. přenesená",J1738,0)</f>
        <v>0</v>
      </c>
      <c r="BI1738" s="233">
        <f>IF(N1738="nulová",J1738,0)</f>
        <v>0</v>
      </c>
      <c r="BJ1738" s="24" t="s">
        <v>38</v>
      </c>
      <c r="BK1738" s="233">
        <f>ROUND(I1738*H1738,2)</f>
        <v>0</v>
      </c>
      <c r="BL1738" s="24" t="s">
        <v>243</v>
      </c>
      <c r="BM1738" s="24" t="s">
        <v>1940</v>
      </c>
    </row>
    <row r="1739" s="11" customFormat="1">
      <c r="B1739" s="234"/>
      <c r="C1739" s="235"/>
      <c r="D1739" s="236" t="s">
        <v>162</v>
      </c>
      <c r="E1739" s="237" t="s">
        <v>21</v>
      </c>
      <c r="F1739" s="238" t="s">
        <v>783</v>
      </c>
      <c r="G1739" s="235"/>
      <c r="H1739" s="237" t="s">
        <v>21</v>
      </c>
      <c r="I1739" s="239"/>
      <c r="J1739" s="235"/>
      <c r="K1739" s="235"/>
      <c r="L1739" s="240"/>
      <c r="M1739" s="241"/>
      <c r="N1739" s="242"/>
      <c r="O1739" s="242"/>
      <c r="P1739" s="242"/>
      <c r="Q1739" s="242"/>
      <c r="R1739" s="242"/>
      <c r="S1739" s="242"/>
      <c r="T1739" s="243"/>
      <c r="AT1739" s="244" t="s">
        <v>162</v>
      </c>
      <c r="AU1739" s="244" t="s">
        <v>85</v>
      </c>
      <c r="AV1739" s="11" t="s">
        <v>38</v>
      </c>
      <c r="AW1739" s="11" t="s">
        <v>36</v>
      </c>
      <c r="AX1739" s="11" t="s">
        <v>76</v>
      </c>
      <c r="AY1739" s="244" t="s">
        <v>154</v>
      </c>
    </row>
    <row r="1740" s="11" customFormat="1">
      <c r="B1740" s="234"/>
      <c r="C1740" s="235"/>
      <c r="D1740" s="236" t="s">
        <v>162</v>
      </c>
      <c r="E1740" s="237" t="s">
        <v>21</v>
      </c>
      <c r="F1740" s="238" t="s">
        <v>1941</v>
      </c>
      <c r="G1740" s="235"/>
      <c r="H1740" s="237" t="s">
        <v>21</v>
      </c>
      <c r="I1740" s="239"/>
      <c r="J1740" s="235"/>
      <c r="K1740" s="235"/>
      <c r="L1740" s="240"/>
      <c r="M1740" s="241"/>
      <c r="N1740" s="242"/>
      <c r="O1740" s="242"/>
      <c r="P1740" s="242"/>
      <c r="Q1740" s="242"/>
      <c r="R1740" s="242"/>
      <c r="S1740" s="242"/>
      <c r="T1740" s="243"/>
      <c r="AT1740" s="244" t="s">
        <v>162</v>
      </c>
      <c r="AU1740" s="244" t="s">
        <v>85</v>
      </c>
      <c r="AV1740" s="11" t="s">
        <v>38</v>
      </c>
      <c r="AW1740" s="11" t="s">
        <v>36</v>
      </c>
      <c r="AX1740" s="11" t="s">
        <v>76</v>
      </c>
      <c r="AY1740" s="244" t="s">
        <v>154</v>
      </c>
    </row>
    <row r="1741" s="12" customFormat="1">
      <c r="B1741" s="245"/>
      <c r="C1741" s="246"/>
      <c r="D1741" s="236" t="s">
        <v>162</v>
      </c>
      <c r="E1741" s="247" t="s">
        <v>21</v>
      </c>
      <c r="F1741" s="248" t="s">
        <v>1923</v>
      </c>
      <c r="G1741" s="246"/>
      <c r="H1741" s="249">
        <v>1.726</v>
      </c>
      <c r="I1741" s="250"/>
      <c r="J1741" s="246"/>
      <c r="K1741" s="246"/>
      <c r="L1741" s="251"/>
      <c r="M1741" s="252"/>
      <c r="N1741" s="253"/>
      <c r="O1741" s="253"/>
      <c r="P1741" s="253"/>
      <c r="Q1741" s="253"/>
      <c r="R1741" s="253"/>
      <c r="S1741" s="253"/>
      <c r="T1741" s="254"/>
      <c r="AT1741" s="255" t="s">
        <v>162</v>
      </c>
      <c r="AU1741" s="255" t="s">
        <v>85</v>
      </c>
      <c r="AV1741" s="12" t="s">
        <v>85</v>
      </c>
      <c r="AW1741" s="12" t="s">
        <v>36</v>
      </c>
      <c r="AX1741" s="12" t="s">
        <v>76</v>
      </c>
      <c r="AY1741" s="255" t="s">
        <v>154</v>
      </c>
    </row>
    <row r="1742" s="13" customFormat="1">
      <c r="B1742" s="256"/>
      <c r="C1742" s="257"/>
      <c r="D1742" s="236" t="s">
        <v>162</v>
      </c>
      <c r="E1742" s="258" t="s">
        <v>21</v>
      </c>
      <c r="F1742" s="259" t="s">
        <v>166</v>
      </c>
      <c r="G1742" s="257"/>
      <c r="H1742" s="260">
        <v>1.726</v>
      </c>
      <c r="I1742" s="261"/>
      <c r="J1742" s="257"/>
      <c r="K1742" s="257"/>
      <c r="L1742" s="262"/>
      <c r="M1742" s="263"/>
      <c r="N1742" s="264"/>
      <c r="O1742" s="264"/>
      <c r="P1742" s="264"/>
      <c r="Q1742" s="264"/>
      <c r="R1742" s="264"/>
      <c r="S1742" s="264"/>
      <c r="T1742" s="265"/>
      <c r="AT1742" s="266" t="s">
        <v>162</v>
      </c>
      <c r="AU1742" s="266" t="s">
        <v>85</v>
      </c>
      <c r="AV1742" s="13" t="s">
        <v>160</v>
      </c>
      <c r="AW1742" s="13" t="s">
        <v>36</v>
      </c>
      <c r="AX1742" s="13" t="s">
        <v>38</v>
      </c>
      <c r="AY1742" s="266" t="s">
        <v>154</v>
      </c>
    </row>
    <row r="1743" s="1" customFormat="1" ht="16.5" customHeight="1">
      <c r="B1743" s="47"/>
      <c r="C1743" s="280" t="s">
        <v>1942</v>
      </c>
      <c r="D1743" s="280" t="s">
        <v>293</v>
      </c>
      <c r="E1743" s="281" t="s">
        <v>1943</v>
      </c>
      <c r="F1743" s="282" t="s">
        <v>1944</v>
      </c>
      <c r="G1743" s="283" t="s">
        <v>179</v>
      </c>
      <c r="H1743" s="284">
        <v>1.726</v>
      </c>
      <c r="I1743" s="285"/>
      <c r="J1743" s="286">
        <f>ROUND(I1743*H1743,2)</f>
        <v>0</v>
      </c>
      <c r="K1743" s="282" t="s">
        <v>21</v>
      </c>
      <c r="L1743" s="287"/>
      <c r="M1743" s="288" t="s">
        <v>21</v>
      </c>
      <c r="N1743" s="289" t="s">
        <v>47</v>
      </c>
      <c r="O1743" s="48"/>
      <c r="P1743" s="231">
        <f>O1743*H1743</f>
        <v>0</v>
      </c>
      <c r="Q1743" s="231">
        <v>0.02</v>
      </c>
      <c r="R1743" s="231">
        <f>Q1743*H1743</f>
        <v>0.034520000000000002</v>
      </c>
      <c r="S1743" s="231">
        <v>0</v>
      </c>
      <c r="T1743" s="232">
        <f>S1743*H1743</f>
        <v>0</v>
      </c>
      <c r="AR1743" s="24" t="s">
        <v>362</v>
      </c>
      <c r="AT1743" s="24" t="s">
        <v>293</v>
      </c>
      <c r="AU1743" s="24" t="s">
        <v>85</v>
      </c>
      <c r="AY1743" s="24" t="s">
        <v>154</v>
      </c>
      <c r="BE1743" s="233">
        <f>IF(N1743="základní",J1743,0)</f>
        <v>0</v>
      </c>
      <c r="BF1743" s="233">
        <f>IF(N1743="snížená",J1743,0)</f>
        <v>0</v>
      </c>
      <c r="BG1743" s="233">
        <f>IF(N1743="zákl. přenesená",J1743,0)</f>
        <v>0</v>
      </c>
      <c r="BH1743" s="233">
        <f>IF(N1743="sníž. přenesená",J1743,0)</f>
        <v>0</v>
      </c>
      <c r="BI1743" s="233">
        <f>IF(N1743="nulová",J1743,0)</f>
        <v>0</v>
      </c>
      <c r="BJ1743" s="24" t="s">
        <v>38</v>
      </c>
      <c r="BK1743" s="233">
        <f>ROUND(I1743*H1743,2)</f>
        <v>0</v>
      </c>
      <c r="BL1743" s="24" t="s">
        <v>243</v>
      </c>
      <c r="BM1743" s="24" t="s">
        <v>1945</v>
      </c>
    </row>
    <row r="1744" s="1" customFormat="1" ht="16.5" customHeight="1">
      <c r="B1744" s="47"/>
      <c r="C1744" s="222" t="s">
        <v>1946</v>
      </c>
      <c r="D1744" s="222" t="s">
        <v>156</v>
      </c>
      <c r="E1744" s="223" t="s">
        <v>1947</v>
      </c>
      <c r="F1744" s="224" t="s">
        <v>1948</v>
      </c>
      <c r="G1744" s="225" t="s">
        <v>269</v>
      </c>
      <c r="H1744" s="226">
        <v>4</v>
      </c>
      <c r="I1744" s="227"/>
      <c r="J1744" s="228">
        <f>ROUND(I1744*H1744,2)</f>
        <v>0</v>
      </c>
      <c r="K1744" s="224" t="s">
        <v>21</v>
      </c>
      <c r="L1744" s="73"/>
      <c r="M1744" s="229" t="s">
        <v>21</v>
      </c>
      <c r="N1744" s="230" t="s">
        <v>47</v>
      </c>
      <c r="O1744" s="48"/>
      <c r="P1744" s="231">
        <f>O1744*H1744</f>
        <v>0</v>
      </c>
      <c r="Q1744" s="231">
        <v>0.00014999999999999999</v>
      </c>
      <c r="R1744" s="231">
        <f>Q1744*H1744</f>
        <v>0.00059999999999999995</v>
      </c>
      <c r="S1744" s="231">
        <v>0</v>
      </c>
      <c r="T1744" s="232">
        <f>S1744*H1744</f>
        <v>0</v>
      </c>
      <c r="AR1744" s="24" t="s">
        <v>243</v>
      </c>
      <c r="AT1744" s="24" t="s">
        <v>156</v>
      </c>
      <c r="AU1744" s="24" t="s">
        <v>85</v>
      </c>
      <c r="AY1744" s="24" t="s">
        <v>154</v>
      </c>
      <c r="BE1744" s="233">
        <f>IF(N1744="základní",J1744,0)</f>
        <v>0</v>
      </c>
      <c r="BF1744" s="233">
        <f>IF(N1744="snížená",J1744,0)</f>
        <v>0</v>
      </c>
      <c r="BG1744" s="233">
        <f>IF(N1744="zákl. přenesená",J1744,0)</f>
        <v>0</v>
      </c>
      <c r="BH1744" s="233">
        <f>IF(N1744="sníž. přenesená",J1744,0)</f>
        <v>0</v>
      </c>
      <c r="BI1744" s="233">
        <f>IF(N1744="nulová",J1744,0)</f>
        <v>0</v>
      </c>
      <c r="BJ1744" s="24" t="s">
        <v>38</v>
      </c>
      <c r="BK1744" s="233">
        <f>ROUND(I1744*H1744,2)</f>
        <v>0</v>
      </c>
      <c r="BL1744" s="24" t="s">
        <v>243</v>
      </c>
      <c r="BM1744" s="24" t="s">
        <v>1949</v>
      </c>
    </row>
    <row r="1745" s="11" customFormat="1">
      <c r="B1745" s="234"/>
      <c r="C1745" s="235"/>
      <c r="D1745" s="236" t="s">
        <v>162</v>
      </c>
      <c r="E1745" s="237" t="s">
        <v>21</v>
      </c>
      <c r="F1745" s="238" t="s">
        <v>783</v>
      </c>
      <c r="G1745" s="235"/>
      <c r="H1745" s="237" t="s">
        <v>21</v>
      </c>
      <c r="I1745" s="239"/>
      <c r="J1745" s="235"/>
      <c r="K1745" s="235"/>
      <c r="L1745" s="240"/>
      <c r="M1745" s="241"/>
      <c r="N1745" s="242"/>
      <c r="O1745" s="242"/>
      <c r="P1745" s="242"/>
      <c r="Q1745" s="242"/>
      <c r="R1745" s="242"/>
      <c r="S1745" s="242"/>
      <c r="T1745" s="243"/>
      <c r="AT1745" s="244" t="s">
        <v>162</v>
      </c>
      <c r="AU1745" s="244" t="s">
        <v>85</v>
      </c>
      <c r="AV1745" s="11" t="s">
        <v>38</v>
      </c>
      <c r="AW1745" s="11" t="s">
        <v>36</v>
      </c>
      <c r="AX1745" s="11" t="s">
        <v>76</v>
      </c>
      <c r="AY1745" s="244" t="s">
        <v>154</v>
      </c>
    </row>
    <row r="1746" s="12" customFormat="1">
      <c r="B1746" s="245"/>
      <c r="C1746" s="246"/>
      <c r="D1746" s="236" t="s">
        <v>162</v>
      </c>
      <c r="E1746" s="247" t="s">
        <v>21</v>
      </c>
      <c r="F1746" s="248" t="s">
        <v>1950</v>
      </c>
      <c r="G1746" s="246"/>
      <c r="H1746" s="249">
        <v>1</v>
      </c>
      <c r="I1746" s="250"/>
      <c r="J1746" s="246"/>
      <c r="K1746" s="246"/>
      <c r="L1746" s="251"/>
      <c r="M1746" s="252"/>
      <c r="N1746" s="253"/>
      <c r="O1746" s="253"/>
      <c r="P1746" s="253"/>
      <c r="Q1746" s="253"/>
      <c r="R1746" s="253"/>
      <c r="S1746" s="253"/>
      <c r="T1746" s="254"/>
      <c r="AT1746" s="255" t="s">
        <v>162</v>
      </c>
      <c r="AU1746" s="255" t="s">
        <v>85</v>
      </c>
      <c r="AV1746" s="12" t="s">
        <v>85</v>
      </c>
      <c r="AW1746" s="12" t="s">
        <v>36</v>
      </c>
      <c r="AX1746" s="12" t="s">
        <v>76</v>
      </c>
      <c r="AY1746" s="255" t="s">
        <v>154</v>
      </c>
    </row>
    <row r="1747" s="12" customFormat="1">
      <c r="B1747" s="245"/>
      <c r="C1747" s="246"/>
      <c r="D1747" s="236" t="s">
        <v>162</v>
      </c>
      <c r="E1747" s="247" t="s">
        <v>21</v>
      </c>
      <c r="F1747" s="248" t="s">
        <v>1951</v>
      </c>
      <c r="G1747" s="246"/>
      <c r="H1747" s="249">
        <v>2</v>
      </c>
      <c r="I1747" s="250"/>
      <c r="J1747" s="246"/>
      <c r="K1747" s="246"/>
      <c r="L1747" s="251"/>
      <c r="M1747" s="252"/>
      <c r="N1747" s="253"/>
      <c r="O1747" s="253"/>
      <c r="P1747" s="253"/>
      <c r="Q1747" s="253"/>
      <c r="R1747" s="253"/>
      <c r="S1747" s="253"/>
      <c r="T1747" s="254"/>
      <c r="AT1747" s="255" t="s">
        <v>162</v>
      </c>
      <c r="AU1747" s="255" t="s">
        <v>85</v>
      </c>
      <c r="AV1747" s="12" t="s">
        <v>85</v>
      </c>
      <c r="AW1747" s="12" t="s">
        <v>36</v>
      </c>
      <c r="AX1747" s="12" t="s">
        <v>76</v>
      </c>
      <c r="AY1747" s="255" t="s">
        <v>154</v>
      </c>
    </row>
    <row r="1748" s="12" customFormat="1">
      <c r="B1748" s="245"/>
      <c r="C1748" s="246"/>
      <c r="D1748" s="236" t="s">
        <v>162</v>
      </c>
      <c r="E1748" s="247" t="s">
        <v>21</v>
      </c>
      <c r="F1748" s="248" t="s">
        <v>1952</v>
      </c>
      <c r="G1748" s="246"/>
      <c r="H1748" s="249">
        <v>1</v>
      </c>
      <c r="I1748" s="250"/>
      <c r="J1748" s="246"/>
      <c r="K1748" s="246"/>
      <c r="L1748" s="251"/>
      <c r="M1748" s="252"/>
      <c r="N1748" s="253"/>
      <c r="O1748" s="253"/>
      <c r="P1748" s="253"/>
      <c r="Q1748" s="253"/>
      <c r="R1748" s="253"/>
      <c r="S1748" s="253"/>
      <c r="T1748" s="254"/>
      <c r="AT1748" s="255" t="s">
        <v>162</v>
      </c>
      <c r="AU1748" s="255" t="s">
        <v>85</v>
      </c>
      <c r="AV1748" s="12" t="s">
        <v>85</v>
      </c>
      <c r="AW1748" s="12" t="s">
        <v>36</v>
      </c>
      <c r="AX1748" s="12" t="s">
        <v>76</v>
      </c>
      <c r="AY1748" s="255" t="s">
        <v>154</v>
      </c>
    </row>
    <row r="1749" s="13" customFormat="1">
      <c r="B1749" s="256"/>
      <c r="C1749" s="257"/>
      <c r="D1749" s="236" t="s">
        <v>162</v>
      </c>
      <c r="E1749" s="258" t="s">
        <v>21</v>
      </c>
      <c r="F1749" s="259" t="s">
        <v>166</v>
      </c>
      <c r="G1749" s="257"/>
      <c r="H1749" s="260">
        <v>4</v>
      </c>
      <c r="I1749" s="261"/>
      <c r="J1749" s="257"/>
      <c r="K1749" s="257"/>
      <c r="L1749" s="262"/>
      <c r="M1749" s="263"/>
      <c r="N1749" s="264"/>
      <c r="O1749" s="264"/>
      <c r="P1749" s="264"/>
      <c r="Q1749" s="264"/>
      <c r="R1749" s="264"/>
      <c r="S1749" s="264"/>
      <c r="T1749" s="265"/>
      <c r="AT1749" s="266" t="s">
        <v>162</v>
      </c>
      <c r="AU1749" s="266" t="s">
        <v>85</v>
      </c>
      <c r="AV1749" s="13" t="s">
        <v>160</v>
      </c>
      <c r="AW1749" s="13" t="s">
        <v>36</v>
      </c>
      <c r="AX1749" s="13" t="s">
        <v>38</v>
      </c>
      <c r="AY1749" s="266" t="s">
        <v>154</v>
      </c>
    </row>
    <row r="1750" s="1" customFormat="1" ht="16.5" customHeight="1">
      <c r="B1750" s="47"/>
      <c r="C1750" s="222" t="s">
        <v>1953</v>
      </c>
      <c r="D1750" s="222" t="s">
        <v>156</v>
      </c>
      <c r="E1750" s="223" t="s">
        <v>1954</v>
      </c>
      <c r="F1750" s="224" t="s">
        <v>1955</v>
      </c>
      <c r="G1750" s="225" t="s">
        <v>1169</v>
      </c>
      <c r="H1750" s="226">
        <v>46.649999999999999</v>
      </c>
      <c r="I1750" s="227"/>
      <c r="J1750" s="228">
        <f>ROUND(I1750*H1750,2)</f>
        <v>0</v>
      </c>
      <c r="K1750" s="224" t="s">
        <v>21</v>
      </c>
      <c r="L1750" s="73"/>
      <c r="M1750" s="229" t="s">
        <v>21</v>
      </c>
      <c r="N1750" s="230" t="s">
        <v>47</v>
      </c>
      <c r="O1750" s="48"/>
      <c r="P1750" s="231">
        <f>O1750*H1750</f>
        <v>0</v>
      </c>
      <c r="Q1750" s="231">
        <v>5.0000000000000002E-05</v>
      </c>
      <c r="R1750" s="231">
        <f>Q1750*H1750</f>
        <v>0.0023324999999999999</v>
      </c>
      <c r="S1750" s="231">
        <v>0</v>
      </c>
      <c r="T1750" s="232">
        <f>S1750*H1750</f>
        <v>0</v>
      </c>
      <c r="AR1750" s="24" t="s">
        <v>243</v>
      </c>
      <c r="AT1750" s="24" t="s">
        <v>156</v>
      </c>
      <c r="AU1750" s="24" t="s">
        <v>85</v>
      </c>
      <c r="AY1750" s="24" t="s">
        <v>154</v>
      </c>
      <c r="BE1750" s="233">
        <f>IF(N1750="základní",J1750,0)</f>
        <v>0</v>
      </c>
      <c r="BF1750" s="233">
        <f>IF(N1750="snížená",J1750,0)</f>
        <v>0</v>
      </c>
      <c r="BG1750" s="233">
        <f>IF(N1750="zákl. přenesená",J1750,0)</f>
        <v>0</v>
      </c>
      <c r="BH1750" s="233">
        <f>IF(N1750="sníž. přenesená",J1750,0)</f>
        <v>0</v>
      </c>
      <c r="BI1750" s="233">
        <f>IF(N1750="nulová",J1750,0)</f>
        <v>0</v>
      </c>
      <c r="BJ1750" s="24" t="s">
        <v>38</v>
      </c>
      <c r="BK1750" s="233">
        <f>ROUND(I1750*H1750,2)</f>
        <v>0</v>
      </c>
      <c r="BL1750" s="24" t="s">
        <v>243</v>
      </c>
      <c r="BM1750" s="24" t="s">
        <v>1956</v>
      </c>
    </row>
    <row r="1751" s="11" customFormat="1">
      <c r="B1751" s="234"/>
      <c r="C1751" s="235"/>
      <c r="D1751" s="236" t="s">
        <v>162</v>
      </c>
      <c r="E1751" s="237" t="s">
        <v>21</v>
      </c>
      <c r="F1751" s="238" t="s">
        <v>277</v>
      </c>
      <c r="G1751" s="235"/>
      <c r="H1751" s="237" t="s">
        <v>21</v>
      </c>
      <c r="I1751" s="239"/>
      <c r="J1751" s="235"/>
      <c r="K1751" s="235"/>
      <c r="L1751" s="240"/>
      <c r="M1751" s="241"/>
      <c r="N1751" s="242"/>
      <c r="O1751" s="242"/>
      <c r="P1751" s="242"/>
      <c r="Q1751" s="242"/>
      <c r="R1751" s="242"/>
      <c r="S1751" s="242"/>
      <c r="T1751" s="243"/>
      <c r="AT1751" s="244" t="s">
        <v>162</v>
      </c>
      <c r="AU1751" s="244" t="s">
        <v>85</v>
      </c>
      <c r="AV1751" s="11" t="s">
        <v>38</v>
      </c>
      <c r="AW1751" s="11" t="s">
        <v>36</v>
      </c>
      <c r="AX1751" s="11" t="s">
        <v>76</v>
      </c>
      <c r="AY1751" s="244" t="s">
        <v>154</v>
      </c>
    </row>
    <row r="1752" s="11" customFormat="1">
      <c r="B1752" s="234"/>
      <c r="C1752" s="235"/>
      <c r="D1752" s="236" t="s">
        <v>162</v>
      </c>
      <c r="E1752" s="237" t="s">
        <v>21</v>
      </c>
      <c r="F1752" s="238" t="s">
        <v>1957</v>
      </c>
      <c r="G1752" s="235"/>
      <c r="H1752" s="237" t="s">
        <v>21</v>
      </c>
      <c r="I1752" s="239"/>
      <c r="J1752" s="235"/>
      <c r="K1752" s="235"/>
      <c r="L1752" s="240"/>
      <c r="M1752" s="241"/>
      <c r="N1752" s="242"/>
      <c r="O1752" s="242"/>
      <c r="P1752" s="242"/>
      <c r="Q1752" s="242"/>
      <c r="R1752" s="242"/>
      <c r="S1752" s="242"/>
      <c r="T1752" s="243"/>
      <c r="AT1752" s="244" t="s">
        <v>162</v>
      </c>
      <c r="AU1752" s="244" t="s">
        <v>85</v>
      </c>
      <c r="AV1752" s="11" t="s">
        <v>38</v>
      </c>
      <c r="AW1752" s="11" t="s">
        <v>36</v>
      </c>
      <c r="AX1752" s="11" t="s">
        <v>76</v>
      </c>
      <c r="AY1752" s="244" t="s">
        <v>154</v>
      </c>
    </row>
    <row r="1753" s="12" customFormat="1">
      <c r="B1753" s="245"/>
      <c r="C1753" s="246"/>
      <c r="D1753" s="236" t="s">
        <v>162</v>
      </c>
      <c r="E1753" s="247" t="s">
        <v>21</v>
      </c>
      <c r="F1753" s="248" t="s">
        <v>1958</v>
      </c>
      <c r="G1753" s="246"/>
      <c r="H1753" s="249">
        <v>29.760000000000002</v>
      </c>
      <c r="I1753" s="250"/>
      <c r="J1753" s="246"/>
      <c r="K1753" s="246"/>
      <c r="L1753" s="251"/>
      <c r="M1753" s="252"/>
      <c r="N1753" s="253"/>
      <c r="O1753" s="253"/>
      <c r="P1753" s="253"/>
      <c r="Q1753" s="253"/>
      <c r="R1753" s="253"/>
      <c r="S1753" s="253"/>
      <c r="T1753" s="254"/>
      <c r="AT1753" s="255" t="s">
        <v>162</v>
      </c>
      <c r="AU1753" s="255" t="s">
        <v>85</v>
      </c>
      <c r="AV1753" s="12" t="s">
        <v>85</v>
      </c>
      <c r="AW1753" s="12" t="s">
        <v>36</v>
      </c>
      <c r="AX1753" s="12" t="s">
        <v>76</v>
      </c>
      <c r="AY1753" s="255" t="s">
        <v>154</v>
      </c>
    </row>
    <row r="1754" s="12" customFormat="1">
      <c r="B1754" s="245"/>
      <c r="C1754" s="246"/>
      <c r="D1754" s="236" t="s">
        <v>162</v>
      </c>
      <c r="E1754" s="247" t="s">
        <v>21</v>
      </c>
      <c r="F1754" s="248" t="s">
        <v>1959</v>
      </c>
      <c r="G1754" s="246"/>
      <c r="H1754" s="249">
        <v>16.890000000000001</v>
      </c>
      <c r="I1754" s="250"/>
      <c r="J1754" s="246"/>
      <c r="K1754" s="246"/>
      <c r="L1754" s="251"/>
      <c r="M1754" s="252"/>
      <c r="N1754" s="253"/>
      <c r="O1754" s="253"/>
      <c r="P1754" s="253"/>
      <c r="Q1754" s="253"/>
      <c r="R1754" s="253"/>
      <c r="S1754" s="253"/>
      <c r="T1754" s="254"/>
      <c r="AT1754" s="255" t="s">
        <v>162</v>
      </c>
      <c r="AU1754" s="255" t="s">
        <v>85</v>
      </c>
      <c r="AV1754" s="12" t="s">
        <v>85</v>
      </c>
      <c r="AW1754" s="12" t="s">
        <v>36</v>
      </c>
      <c r="AX1754" s="12" t="s">
        <v>76</v>
      </c>
      <c r="AY1754" s="255" t="s">
        <v>154</v>
      </c>
    </row>
    <row r="1755" s="13" customFormat="1">
      <c r="B1755" s="256"/>
      <c r="C1755" s="257"/>
      <c r="D1755" s="236" t="s">
        <v>162</v>
      </c>
      <c r="E1755" s="258" t="s">
        <v>21</v>
      </c>
      <c r="F1755" s="259" t="s">
        <v>166</v>
      </c>
      <c r="G1755" s="257"/>
      <c r="H1755" s="260">
        <v>46.649999999999999</v>
      </c>
      <c r="I1755" s="261"/>
      <c r="J1755" s="257"/>
      <c r="K1755" s="257"/>
      <c r="L1755" s="262"/>
      <c r="M1755" s="263"/>
      <c r="N1755" s="264"/>
      <c r="O1755" s="264"/>
      <c r="P1755" s="264"/>
      <c r="Q1755" s="264"/>
      <c r="R1755" s="264"/>
      <c r="S1755" s="264"/>
      <c r="T1755" s="265"/>
      <c r="AT1755" s="266" t="s">
        <v>162</v>
      </c>
      <c r="AU1755" s="266" t="s">
        <v>85</v>
      </c>
      <c r="AV1755" s="13" t="s">
        <v>160</v>
      </c>
      <c r="AW1755" s="13" t="s">
        <v>36</v>
      </c>
      <c r="AX1755" s="13" t="s">
        <v>38</v>
      </c>
      <c r="AY1755" s="266" t="s">
        <v>154</v>
      </c>
    </row>
    <row r="1756" s="1" customFormat="1" ht="25.5" customHeight="1">
      <c r="B1756" s="47"/>
      <c r="C1756" s="280" t="s">
        <v>1960</v>
      </c>
      <c r="D1756" s="280" t="s">
        <v>293</v>
      </c>
      <c r="E1756" s="281" t="s">
        <v>1961</v>
      </c>
      <c r="F1756" s="282" t="s">
        <v>1962</v>
      </c>
      <c r="G1756" s="283" t="s">
        <v>269</v>
      </c>
      <c r="H1756" s="284">
        <v>1</v>
      </c>
      <c r="I1756" s="285"/>
      <c r="J1756" s="286">
        <f>ROUND(I1756*H1756,2)</f>
        <v>0</v>
      </c>
      <c r="K1756" s="282" t="s">
        <v>21</v>
      </c>
      <c r="L1756" s="287"/>
      <c r="M1756" s="288" t="s">
        <v>21</v>
      </c>
      <c r="N1756" s="289" t="s">
        <v>47</v>
      </c>
      <c r="O1756" s="48"/>
      <c r="P1756" s="231">
        <f>O1756*H1756</f>
        <v>0</v>
      </c>
      <c r="Q1756" s="231">
        <v>0.046649999999999997</v>
      </c>
      <c r="R1756" s="231">
        <f>Q1756*H1756</f>
        <v>0.046649999999999997</v>
      </c>
      <c r="S1756" s="231">
        <v>0</v>
      </c>
      <c r="T1756" s="232">
        <f>S1756*H1756</f>
        <v>0</v>
      </c>
      <c r="AR1756" s="24" t="s">
        <v>362</v>
      </c>
      <c r="AT1756" s="24" t="s">
        <v>293</v>
      </c>
      <c r="AU1756" s="24" t="s">
        <v>85</v>
      </c>
      <c r="AY1756" s="24" t="s">
        <v>154</v>
      </c>
      <c r="BE1756" s="233">
        <f>IF(N1756="základní",J1756,0)</f>
        <v>0</v>
      </c>
      <c r="BF1756" s="233">
        <f>IF(N1756="snížená",J1756,0)</f>
        <v>0</v>
      </c>
      <c r="BG1756" s="233">
        <f>IF(N1756="zákl. přenesená",J1756,0)</f>
        <v>0</v>
      </c>
      <c r="BH1756" s="233">
        <f>IF(N1756="sníž. přenesená",J1756,0)</f>
        <v>0</v>
      </c>
      <c r="BI1756" s="233">
        <f>IF(N1756="nulová",J1756,0)</f>
        <v>0</v>
      </c>
      <c r="BJ1756" s="24" t="s">
        <v>38</v>
      </c>
      <c r="BK1756" s="233">
        <f>ROUND(I1756*H1756,2)</f>
        <v>0</v>
      </c>
      <c r="BL1756" s="24" t="s">
        <v>243</v>
      </c>
      <c r="BM1756" s="24" t="s">
        <v>1963</v>
      </c>
    </row>
    <row r="1757" s="1" customFormat="1" ht="16.5" customHeight="1">
      <c r="B1757" s="47"/>
      <c r="C1757" s="222" t="s">
        <v>1964</v>
      </c>
      <c r="D1757" s="222" t="s">
        <v>156</v>
      </c>
      <c r="E1757" s="223" t="s">
        <v>1965</v>
      </c>
      <c r="F1757" s="224" t="s">
        <v>1966</v>
      </c>
      <c r="G1757" s="225" t="s">
        <v>269</v>
      </c>
      <c r="H1757" s="226">
        <v>4</v>
      </c>
      <c r="I1757" s="227"/>
      <c r="J1757" s="228">
        <f>ROUND(I1757*H1757,2)</f>
        <v>0</v>
      </c>
      <c r="K1757" s="224" t="s">
        <v>21</v>
      </c>
      <c r="L1757" s="73"/>
      <c r="M1757" s="229" t="s">
        <v>21</v>
      </c>
      <c r="N1757" s="230" t="s">
        <v>47</v>
      </c>
      <c r="O1757" s="48"/>
      <c r="P1757" s="231">
        <f>O1757*H1757</f>
        <v>0</v>
      </c>
      <c r="Q1757" s="231">
        <v>5.0000000000000002E-05</v>
      </c>
      <c r="R1757" s="231">
        <f>Q1757*H1757</f>
        <v>0.00020000000000000001</v>
      </c>
      <c r="S1757" s="231">
        <v>0</v>
      </c>
      <c r="T1757" s="232">
        <f>S1757*H1757</f>
        <v>0</v>
      </c>
      <c r="AR1757" s="24" t="s">
        <v>243</v>
      </c>
      <c r="AT1757" s="24" t="s">
        <v>156</v>
      </c>
      <c r="AU1757" s="24" t="s">
        <v>85</v>
      </c>
      <c r="AY1757" s="24" t="s">
        <v>154</v>
      </c>
      <c r="BE1757" s="233">
        <f>IF(N1757="základní",J1757,0)</f>
        <v>0</v>
      </c>
      <c r="BF1757" s="233">
        <f>IF(N1757="snížená",J1757,0)</f>
        <v>0</v>
      </c>
      <c r="BG1757" s="233">
        <f>IF(N1757="zákl. přenesená",J1757,0)</f>
        <v>0</v>
      </c>
      <c r="BH1757" s="233">
        <f>IF(N1757="sníž. přenesená",J1757,0)</f>
        <v>0</v>
      </c>
      <c r="BI1757" s="233">
        <f>IF(N1757="nulová",J1757,0)</f>
        <v>0</v>
      </c>
      <c r="BJ1757" s="24" t="s">
        <v>38</v>
      </c>
      <c r="BK1757" s="233">
        <f>ROUND(I1757*H1757,2)</f>
        <v>0</v>
      </c>
      <c r="BL1757" s="24" t="s">
        <v>243</v>
      </c>
      <c r="BM1757" s="24" t="s">
        <v>1967</v>
      </c>
    </row>
    <row r="1758" s="12" customFormat="1">
      <c r="B1758" s="245"/>
      <c r="C1758" s="246"/>
      <c r="D1758" s="236" t="s">
        <v>162</v>
      </c>
      <c r="E1758" s="247" t="s">
        <v>21</v>
      </c>
      <c r="F1758" s="248" t="s">
        <v>641</v>
      </c>
      <c r="G1758" s="246"/>
      <c r="H1758" s="249">
        <v>4</v>
      </c>
      <c r="I1758" s="250"/>
      <c r="J1758" s="246"/>
      <c r="K1758" s="246"/>
      <c r="L1758" s="251"/>
      <c r="M1758" s="252"/>
      <c r="N1758" s="253"/>
      <c r="O1758" s="253"/>
      <c r="P1758" s="253"/>
      <c r="Q1758" s="253"/>
      <c r="R1758" s="253"/>
      <c r="S1758" s="253"/>
      <c r="T1758" s="254"/>
      <c r="AT1758" s="255" t="s">
        <v>162</v>
      </c>
      <c r="AU1758" s="255" t="s">
        <v>85</v>
      </c>
      <c r="AV1758" s="12" t="s">
        <v>85</v>
      </c>
      <c r="AW1758" s="12" t="s">
        <v>36</v>
      </c>
      <c r="AX1758" s="12" t="s">
        <v>38</v>
      </c>
      <c r="AY1758" s="255" t="s">
        <v>154</v>
      </c>
    </row>
    <row r="1759" s="1" customFormat="1" ht="16.5" customHeight="1">
      <c r="B1759" s="47"/>
      <c r="C1759" s="222" t="s">
        <v>1968</v>
      </c>
      <c r="D1759" s="222" t="s">
        <v>156</v>
      </c>
      <c r="E1759" s="223" t="s">
        <v>1969</v>
      </c>
      <c r="F1759" s="224" t="s">
        <v>1970</v>
      </c>
      <c r="G1759" s="225" t="s">
        <v>269</v>
      </c>
      <c r="H1759" s="226">
        <v>3</v>
      </c>
      <c r="I1759" s="227"/>
      <c r="J1759" s="228">
        <f>ROUND(I1759*H1759,2)</f>
        <v>0</v>
      </c>
      <c r="K1759" s="224" t="s">
        <v>21</v>
      </c>
      <c r="L1759" s="73"/>
      <c r="M1759" s="229" t="s">
        <v>21</v>
      </c>
      <c r="N1759" s="230" t="s">
        <v>47</v>
      </c>
      <c r="O1759" s="48"/>
      <c r="P1759" s="231">
        <f>O1759*H1759</f>
        <v>0</v>
      </c>
      <c r="Q1759" s="231">
        <v>0</v>
      </c>
      <c r="R1759" s="231">
        <f>Q1759*H1759</f>
        <v>0</v>
      </c>
      <c r="S1759" s="231">
        <v>0</v>
      </c>
      <c r="T1759" s="232">
        <f>S1759*H1759</f>
        <v>0</v>
      </c>
      <c r="AR1759" s="24" t="s">
        <v>243</v>
      </c>
      <c r="AT1759" s="24" t="s">
        <v>156</v>
      </c>
      <c r="AU1759" s="24" t="s">
        <v>85</v>
      </c>
      <c r="AY1759" s="24" t="s">
        <v>154</v>
      </c>
      <c r="BE1759" s="233">
        <f>IF(N1759="základní",J1759,0)</f>
        <v>0</v>
      </c>
      <c r="BF1759" s="233">
        <f>IF(N1759="snížená",J1759,0)</f>
        <v>0</v>
      </c>
      <c r="BG1759" s="233">
        <f>IF(N1759="zákl. přenesená",J1759,0)</f>
        <v>0</v>
      </c>
      <c r="BH1759" s="233">
        <f>IF(N1759="sníž. přenesená",J1759,0)</f>
        <v>0</v>
      </c>
      <c r="BI1759" s="233">
        <f>IF(N1759="nulová",J1759,0)</f>
        <v>0</v>
      </c>
      <c r="BJ1759" s="24" t="s">
        <v>38</v>
      </c>
      <c r="BK1759" s="233">
        <f>ROUND(I1759*H1759,2)</f>
        <v>0</v>
      </c>
      <c r="BL1759" s="24" t="s">
        <v>243</v>
      </c>
      <c r="BM1759" s="24" t="s">
        <v>1971</v>
      </c>
    </row>
    <row r="1760" s="11" customFormat="1">
      <c r="B1760" s="234"/>
      <c r="C1760" s="235"/>
      <c r="D1760" s="236" t="s">
        <v>162</v>
      </c>
      <c r="E1760" s="237" t="s">
        <v>21</v>
      </c>
      <c r="F1760" s="238" t="s">
        <v>277</v>
      </c>
      <c r="G1760" s="235"/>
      <c r="H1760" s="237" t="s">
        <v>21</v>
      </c>
      <c r="I1760" s="239"/>
      <c r="J1760" s="235"/>
      <c r="K1760" s="235"/>
      <c r="L1760" s="240"/>
      <c r="M1760" s="241"/>
      <c r="N1760" s="242"/>
      <c r="O1760" s="242"/>
      <c r="P1760" s="242"/>
      <c r="Q1760" s="242"/>
      <c r="R1760" s="242"/>
      <c r="S1760" s="242"/>
      <c r="T1760" s="243"/>
      <c r="AT1760" s="244" t="s">
        <v>162</v>
      </c>
      <c r="AU1760" s="244" t="s">
        <v>85</v>
      </c>
      <c r="AV1760" s="11" t="s">
        <v>38</v>
      </c>
      <c r="AW1760" s="11" t="s">
        <v>36</v>
      </c>
      <c r="AX1760" s="11" t="s">
        <v>76</v>
      </c>
      <c r="AY1760" s="244" t="s">
        <v>154</v>
      </c>
    </row>
    <row r="1761" s="12" customFormat="1">
      <c r="B1761" s="245"/>
      <c r="C1761" s="246"/>
      <c r="D1761" s="236" t="s">
        <v>162</v>
      </c>
      <c r="E1761" s="247" t="s">
        <v>21</v>
      </c>
      <c r="F1761" s="248" t="s">
        <v>1972</v>
      </c>
      <c r="G1761" s="246"/>
      <c r="H1761" s="249">
        <v>1</v>
      </c>
      <c r="I1761" s="250"/>
      <c r="J1761" s="246"/>
      <c r="K1761" s="246"/>
      <c r="L1761" s="251"/>
      <c r="M1761" s="252"/>
      <c r="N1761" s="253"/>
      <c r="O1761" s="253"/>
      <c r="P1761" s="253"/>
      <c r="Q1761" s="253"/>
      <c r="R1761" s="253"/>
      <c r="S1761" s="253"/>
      <c r="T1761" s="254"/>
      <c r="AT1761" s="255" t="s">
        <v>162</v>
      </c>
      <c r="AU1761" s="255" t="s">
        <v>85</v>
      </c>
      <c r="AV1761" s="12" t="s">
        <v>85</v>
      </c>
      <c r="AW1761" s="12" t="s">
        <v>36</v>
      </c>
      <c r="AX1761" s="12" t="s">
        <v>76</v>
      </c>
      <c r="AY1761" s="255" t="s">
        <v>154</v>
      </c>
    </row>
    <row r="1762" s="12" customFormat="1">
      <c r="B1762" s="245"/>
      <c r="C1762" s="246"/>
      <c r="D1762" s="236" t="s">
        <v>162</v>
      </c>
      <c r="E1762" s="247" t="s">
        <v>21</v>
      </c>
      <c r="F1762" s="248" t="s">
        <v>1973</v>
      </c>
      <c r="G1762" s="246"/>
      <c r="H1762" s="249">
        <v>2</v>
      </c>
      <c r="I1762" s="250"/>
      <c r="J1762" s="246"/>
      <c r="K1762" s="246"/>
      <c r="L1762" s="251"/>
      <c r="M1762" s="252"/>
      <c r="N1762" s="253"/>
      <c r="O1762" s="253"/>
      <c r="P1762" s="253"/>
      <c r="Q1762" s="253"/>
      <c r="R1762" s="253"/>
      <c r="S1762" s="253"/>
      <c r="T1762" s="254"/>
      <c r="AT1762" s="255" t="s">
        <v>162</v>
      </c>
      <c r="AU1762" s="255" t="s">
        <v>85</v>
      </c>
      <c r="AV1762" s="12" t="s">
        <v>85</v>
      </c>
      <c r="AW1762" s="12" t="s">
        <v>36</v>
      </c>
      <c r="AX1762" s="12" t="s">
        <v>76</v>
      </c>
      <c r="AY1762" s="255" t="s">
        <v>154</v>
      </c>
    </row>
    <row r="1763" s="13" customFormat="1">
      <c r="B1763" s="256"/>
      <c r="C1763" s="257"/>
      <c r="D1763" s="236" t="s">
        <v>162</v>
      </c>
      <c r="E1763" s="258" t="s">
        <v>21</v>
      </c>
      <c r="F1763" s="259" t="s">
        <v>166</v>
      </c>
      <c r="G1763" s="257"/>
      <c r="H1763" s="260">
        <v>3</v>
      </c>
      <c r="I1763" s="261"/>
      <c r="J1763" s="257"/>
      <c r="K1763" s="257"/>
      <c r="L1763" s="262"/>
      <c r="M1763" s="263"/>
      <c r="N1763" s="264"/>
      <c r="O1763" s="264"/>
      <c r="P1763" s="264"/>
      <c r="Q1763" s="264"/>
      <c r="R1763" s="264"/>
      <c r="S1763" s="264"/>
      <c r="T1763" s="265"/>
      <c r="AT1763" s="266" t="s">
        <v>162</v>
      </c>
      <c r="AU1763" s="266" t="s">
        <v>85</v>
      </c>
      <c r="AV1763" s="13" t="s">
        <v>160</v>
      </c>
      <c r="AW1763" s="13" t="s">
        <v>36</v>
      </c>
      <c r="AX1763" s="13" t="s">
        <v>38</v>
      </c>
      <c r="AY1763" s="266" t="s">
        <v>154</v>
      </c>
    </row>
    <row r="1764" s="1" customFormat="1" ht="16.5" customHeight="1">
      <c r="B1764" s="47"/>
      <c r="C1764" s="280" t="s">
        <v>1974</v>
      </c>
      <c r="D1764" s="280" t="s">
        <v>293</v>
      </c>
      <c r="E1764" s="281" t="s">
        <v>1975</v>
      </c>
      <c r="F1764" s="282" t="s">
        <v>1976</v>
      </c>
      <c r="G1764" s="283" t="s">
        <v>269</v>
      </c>
      <c r="H1764" s="284">
        <v>2</v>
      </c>
      <c r="I1764" s="285"/>
      <c r="J1764" s="286">
        <f>ROUND(I1764*H1764,2)</f>
        <v>0</v>
      </c>
      <c r="K1764" s="282" t="s">
        <v>21</v>
      </c>
      <c r="L1764" s="287"/>
      <c r="M1764" s="288" t="s">
        <v>21</v>
      </c>
      <c r="N1764" s="289" t="s">
        <v>47</v>
      </c>
      <c r="O1764" s="48"/>
      <c r="P1764" s="231">
        <f>O1764*H1764</f>
        <v>0</v>
      </c>
      <c r="Q1764" s="231">
        <v>0.044999999999999998</v>
      </c>
      <c r="R1764" s="231">
        <f>Q1764*H1764</f>
        <v>0.089999999999999997</v>
      </c>
      <c r="S1764" s="231">
        <v>0</v>
      </c>
      <c r="T1764" s="232">
        <f>S1764*H1764</f>
        <v>0</v>
      </c>
      <c r="AR1764" s="24" t="s">
        <v>362</v>
      </c>
      <c r="AT1764" s="24" t="s">
        <v>293</v>
      </c>
      <c r="AU1764" s="24" t="s">
        <v>85</v>
      </c>
      <c r="AY1764" s="24" t="s">
        <v>154</v>
      </c>
      <c r="BE1764" s="233">
        <f>IF(N1764="základní",J1764,0)</f>
        <v>0</v>
      </c>
      <c r="BF1764" s="233">
        <f>IF(N1764="snížená",J1764,0)</f>
        <v>0</v>
      </c>
      <c r="BG1764" s="233">
        <f>IF(N1764="zákl. přenesená",J1764,0)</f>
        <v>0</v>
      </c>
      <c r="BH1764" s="233">
        <f>IF(N1764="sníž. přenesená",J1764,0)</f>
        <v>0</v>
      </c>
      <c r="BI1764" s="233">
        <f>IF(N1764="nulová",J1764,0)</f>
        <v>0</v>
      </c>
      <c r="BJ1764" s="24" t="s">
        <v>38</v>
      </c>
      <c r="BK1764" s="233">
        <f>ROUND(I1764*H1764,2)</f>
        <v>0</v>
      </c>
      <c r="BL1764" s="24" t="s">
        <v>243</v>
      </c>
      <c r="BM1764" s="24" t="s">
        <v>1977</v>
      </c>
    </row>
    <row r="1765" s="1" customFormat="1" ht="16.5" customHeight="1">
      <c r="B1765" s="47"/>
      <c r="C1765" s="280" t="s">
        <v>1978</v>
      </c>
      <c r="D1765" s="280" t="s">
        <v>293</v>
      </c>
      <c r="E1765" s="281" t="s">
        <v>1979</v>
      </c>
      <c r="F1765" s="282" t="s">
        <v>1980</v>
      </c>
      <c r="G1765" s="283" t="s">
        <v>269</v>
      </c>
      <c r="H1765" s="284">
        <v>1</v>
      </c>
      <c r="I1765" s="285"/>
      <c r="J1765" s="286">
        <f>ROUND(I1765*H1765,2)</f>
        <v>0</v>
      </c>
      <c r="K1765" s="282" t="s">
        <v>21</v>
      </c>
      <c r="L1765" s="287"/>
      <c r="M1765" s="288" t="s">
        <v>21</v>
      </c>
      <c r="N1765" s="289" t="s">
        <v>47</v>
      </c>
      <c r="O1765" s="48"/>
      <c r="P1765" s="231">
        <f>O1765*H1765</f>
        <v>0</v>
      </c>
      <c r="Q1765" s="231">
        <v>0.044999999999999998</v>
      </c>
      <c r="R1765" s="231">
        <f>Q1765*H1765</f>
        <v>0.044999999999999998</v>
      </c>
      <c r="S1765" s="231">
        <v>0</v>
      </c>
      <c r="T1765" s="232">
        <f>S1765*H1765</f>
        <v>0</v>
      </c>
      <c r="AR1765" s="24" t="s">
        <v>362</v>
      </c>
      <c r="AT1765" s="24" t="s">
        <v>293</v>
      </c>
      <c r="AU1765" s="24" t="s">
        <v>85</v>
      </c>
      <c r="AY1765" s="24" t="s">
        <v>154</v>
      </c>
      <c r="BE1765" s="233">
        <f>IF(N1765="základní",J1765,0)</f>
        <v>0</v>
      </c>
      <c r="BF1765" s="233">
        <f>IF(N1765="snížená",J1765,0)</f>
        <v>0</v>
      </c>
      <c r="BG1765" s="233">
        <f>IF(N1765="zákl. přenesená",J1765,0)</f>
        <v>0</v>
      </c>
      <c r="BH1765" s="233">
        <f>IF(N1765="sníž. přenesená",J1765,0)</f>
        <v>0</v>
      </c>
      <c r="BI1765" s="233">
        <f>IF(N1765="nulová",J1765,0)</f>
        <v>0</v>
      </c>
      <c r="BJ1765" s="24" t="s">
        <v>38</v>
      </c>
      <c r="BK1765" s="233">
        <f>ROUND(I1765*H1765,2)</f>
        <v>0</v>
      </c>
      <c r="BL1765" s="24" t="s">
        <v>243</v>
      </c>
      <c r="BM1765" s="24" t="s">
        <v>1981</v>
      </c>
    </row>
    <row r="1766" s="1" customFormat="1" ht="16.5" customHeight="1">
      <c r="B1766" s="47"/>
      <c r="C1766" s="222" t="s">
        <v>1982</v>
      </c>
      <c r="D1766" s="222" t="s">
        <v>156</v>
      </c>
      <c r="E1766" s="223" t="s">
        <v>1983</v>
      </c>
      <c r="F1766" s="224" t="s">
        <v>1984</v>
      </c>
      <c r="G1766" s="225" t="s">
        <v>269</v>
      </c>
      <c r="H1766" s="226">
        <v>1</v>
      </c>
      <c r="I1766" s="227"/>
      <c r="J1766" s="228">
        <f>ROUND(I1766*H1766,2)</f>
        <v>0</v>
      </c>
      <c r="K1766" s="224" t="s">
        <v>21</v>
      </c>
      <c r="L1766" s="73"/>
      <c r="M1766" s="229" t="s">
        <v>21</v>
      </c>
      <c r="N1766" s="230" t="s">
        <v>47</v>
      </c>
      <c r="O1766" s="48"/>
      <c r="P1766" s="231">
        <f>O1766*H1766</f>
        <v>0</v>
      </c>
      <c r="Q1766" s="231">
        <v>0.00010000000000000001</v>
      </c>
      <c r="R1766" s="231">
        <f>Q1766*H1766</f>
        <v>0.00010000000000000001</v>
      </c>
      <c r="S1766" s="231">
        <v>0</v>
      </c>
      <c r="T1766" s="232">
        <f>S1766*H1766</f>
        <v>0</v>
      </c>
      <c r="AR1766" s="24" t="s">
        <v>243</v>
      </c>
      <c r="AT1766" s="24" t="s">
        <v>156</v>
      </c>
      <c r="AU1766" s="24" t="s">
        <v>85</v>
      </c>
      <c r="AY1766" s="24" t="s">
        <v>154</v>
      </c>
      <c r="BE1766" s="233">
        <f>IF(N1766="základní",J1766,0)</f>
        <v>0</v>
      </c>
      <c r="BF1766" s="233">
        <f>IF(N1766="snížená",J1766,0)</f>
        <v>0</v>
      </c>
      <c r="BG1766" s="233">
        <f>IF(N1766="zákl. přenesená",J1766,0)</f>
        <v>0</v>
      </c>
      <c r="BH1766" s="233">
        <f>IF(N1766="sníž. přenesená",J1766,0)</f>
        <v>0</v>
      </c>
      <c r="BI1766" s="233">
        <f>IF(N1766="nulová",J1766,0)</f>
        <v>0</v>
      </c>
      <c r="BJ1766" s="24" t="s">
        <v>38</v>
      </c>
      <c r="BK1766" s="233">
        <f>ROUND(I1766*H1766,2)</f>
        <v>0</v>
      </c>
      <c r="BL1766" s="24" t="s">
        <v>243</v>
      </c>
      <c r="BM1766" s="24" t="s">
        <v>1985</v>
      </c>
    </row>
    <row r="1767" s="11" customFormat="1">
      <c r="B1767" s="234"/>
      <c r="C1767" s="235"/>
      <c r="D1767" s="236" t="s">
        <v>162</v>
      </c>
      <c r="E1767" s="237" t="s">
        <v>21</v>
      </c>
      <c r="F1767" s="238" t="s">
        <v>1031</v>
      </c>
      <c r="G1767" s="235"/>
      <c r="H1767" s="237" t="s">
        <v>21</v>
      </c>
      <c r="I1767" s="239"/>
      <c r="J1767" s="235"/>
      <c r="K1767" s="235"/>
      <c r="L1767" s="240"/>
      <c r="M1767" s="241"/>
      <c r="N1767" s="242"/>
      <c r="O1767" s="242"/>
      <c r="P1767" s="242"/>
      <c r="Q1767" s="242"/>
      <c r="R1767" s="242"/>
      <c r="S1767" s="242"/>
      <c r="T1767" s="243"/>
      <c r="AT1767" s="244" t="s">
        <v>162</v>
      </c>
      <c r="AU1767" s="244" t="s">
        <v>85</v>
      </c>
      <c r="AV1767" s="11" t="s">
        <v>38</v>
      </c>
      <c r="AW1767" s="11" t="s">
        <v>36</v>
      </c>
      <c r="AX1767" s="11" t="s">
        <v>76</v>
      </c>
      <c r="AY1767" s="244" t="s">
        <v>154</v>
      </c>
    </row>
    <row r="1768" s="11" customFormat="1">
      <c r="B1768" s="234"/>
      <c r="C1768" s="235"/>
      <c r="D1768" s="236" t="s">
        <v>162</v>
      </c>
      <c r="E1768" s="237" t="s">
        <v>21</v>
      </c>
      <c r="F1768" s="238" t="s">
        <v>1986</v>
      </c>
      <c r="G1768" s="235"/>
      <c r="H1768" s="237" t="s">
        <v>21</v>
      </c>
      <c r="I1768" s="239"/>
      <c r="J1768" s="235"/>
      <c r="K1768" s="235"/>
      <c r="L1768" s="240"/>
      <c r="M1768" s="241"/>
      <c r="N1768" s="242"/>
      <c r="O1768" s="242"/>
      <c r="P1768" s="242"/>
      <c r="Q1768" s="242"/>
      <c r="R1768" s="242"/>
      <c r="S1768" s="242"/>
      <c r="T1768" s="243"/>
      <c r="AT1768" s="244" t="s">
        <v>162</v>
      </c>
      <c r="AU1768" s="244" t="s">
        <v>85</v>
      </c>
      <c r="AV1768" s="11" t="s">
        <v>38</v>
      </c>
      <c r="AW1768" s="11" t="s">
        <v>36</v>
      </c>
      <c r="AX1768" s="11" t="s">
        <v>76</v>
      </c>
      <c r="AY1768" s="244" t="s">
        <v>154</v>
      </c>
    </row>
    <row r="1769" s="12" customFormat="1">
      <c r="B1769" s="245"/>
      <c r="C1769" s="246"/>
      <c r="D1769" s="236" t="s">
        <v>162</v>
      </c>
      <c r="E1769" s="247" t="s">
        <v>21</v>
      </c>
      <c r="F1769" s="248" t="s">
        <v>659</v>
      </c>
      <c r="G1769" s="246"/>
      <c r="H1769" s="249">
        <v>1</v>
      </c>
      <c r="I1769" s="250"/>
      <c r="J1769" s="246"/>
      <c r="K1769" s="246"/>
      <c r="L1769" s="251"/>
      <c r="M1769" s="252"/>
      <c r="N1769" s="253"/>
      <c r="O1769" s="253"/>
      <c r="P1769" s="253"/>
      <c r="Q1769" s="253"/>
      <c r="R1769" s="253"/>
      <c r="S1769" s="253"/>
      <c r="T1769" s="254"/>
      <c r="AT1769" s="255" t="s">
        <v>162</v>
      </c>
      <c r="AU1769" s="255" t="s">
        <v>85</v>
      </c>
      <c r="AV1769" s="12" t="s">
        <v>85</v>
      </c>
      <c r="AW1769" s="12" t="s">
        <v>36</v>
      </c>
      <c r="AX1769" s="12" t="s">
        <v>76</v>
      </c>
      <c r="AY1769" s="255" t="s">
        <v>154</v>
      </c>
    </row>
    <row r="1770" s="13" customFormat="1">
      <c r="B1770" s="256"/>
      <c r="C1770" s="257"/>
      <c r="D1770" s="236" t="s">
        <v>162</v>
      </c>
      <c r="E1770" s="258" t="s">
        <v>21</v>
      </c>
      <c r="F1770" s="259" t="s">
        <v>166</v>
      </c>
      <c r="G1770" s="257"/>
      <c r="H1770" s="260">
        <v>1</v>
      </c>
      <c r="I1770" s="261"/>
      <c r="J1770" s="257"/>
      <c r="K1770" s="257"/>
      <c r="L1770" s="262"/>
      <c r="M1770" s="263"/>
      <c r="N1770" s="264"/>
      <c r="O1770" s="264"/>
      <c r="P1770" s="264"/>
      <c r="Q1770" s="264"/>
      <c r="R1770" s="264"/>
      <c r="S1770" s="264"/>
      <c r="T1770" s="265"/>
      <c r="AT1770" s="266" t="s">
        <v>162</v>
      </c>
      <c r="AU1770" s="266" t="s">
        <v>85</v>
      </c>
      <c r="AV1770" s="13" t="s">
        <v>160</v>
      </c>
      <c r="AW1770" s="13" t="s">
        <v>36</v>
      </c>
      <c r="AX1770" s="13" t="s">
        <v>38</v>
      </c>
      <c r="AY1770" s="266" t="s">
        <v>154</v>
      </c>
    </row>
    <row r="1771" s="1" customFormat="1" ht="16.5" customHeight="1">
      <c r="B1771" s="47"/>
      <c r="C1771" s="280" t="s">
        <v>1987</v>
      </c>
      <c r="D1771" s="280" t="s">
        <v>293</v>
      </c>
      <c r="E1771" s="281" t="s">
        <v>1988</v>
      </c>
      <c r="F1771" s="282" t="s">
        <v>1989</v>
      </c>
      <c r="G1771" s="283" t="s">
        <v>179</v>
      </c>
      <c r="H1771" s="284">
        <v>1.2</v>
      </c>
      <c r="I1771" s="285"/>
      <c r="J1771" s="286">
        <f>ROUND(I1771*H1771,2)</f>
        <v>0</v>
      </c>
      <c r="K1771" s="282" t="s">
        <v>21</v>
      </c>
      <c r="L1771" s="287"/>
      <c r="M1771" s="288" t="s">
        <v>21</v>
      </c>
      <c r="N1771" s="289" t="s">
        <v>47</v>
      </c>
      <c r="O1771" s="48"/>
      <c r="P1771" s="231">
        <f>O1771*H1771</f>
        <v>0</v>
      </c>
      <c r="Q1771" s="231">
        <v>0.027</v>
      </c>
      <c r="R1771" s="231">
        <f>Q1771*H1771</f>
        <v>0.032399999999999998</v>
      </c>
      <c r="S1771" s="231">
        <v>0</v>
      </c>
      <c r="T1771" s="232">
        <f>S1771*H1771</f>
        <v>0</v>
      </c>
      <c r="AR1771" s="24" t="s">
        <v>362</v>
      </c>
      <c r="AT1771" s="24" t="s">
        <v>293</v>
      </c>
      <c r="AU1771" s="24" t="s">
        <v>85</v>
      </c>
      <c r="AY1771" s="24" t="s">
        <v>154</v>
      </c>
      <c r="BE1771" s="233">
        <f>IF(N1771="základní",J1771,0)</f>
        <v>0</v>
      </c>
      <c r="BF1771" s="233">
        <f>IF(N1771="snížená",J1771,0)</f>
        <v>0</v>
      </c>
      <c r="BG1771" s="233">
        <f>IF(N1771="zákl. přenesená",J1771,0)</f>
        <v>0</v>
      </c>
      <c r="BH1771" s="233">
        <f>IF(N1771="sníž. přenesená",J1771,0)</f>
        <v>0</v>
      </c>
      <c r="BI1771" s="233">
        <f>IF(N1771="nulová",J1771,0)</f>
        <v>0</v>
      </c>
      <c r="BJ1771" s="24" t="s">
        <v>38</v>
      </c>
      <c r="BK1771" s="233">
        <f>ROUND(I1771*H1771,2)</f>
        <v>0</v>
      </c>
      <c r="BL1771" s="24" t="s">
        <v>243</v>
      </c>
      <c r="BM1771" s="24" t="s">
        <v>1990</v>
      </c>
    </row>
    <row r="1772" s="1" customFormat="1" ht="16.5" customHeight="1">
      <c r="B1772" s="47"/>
      <c r="C1772" s="222" t="s">
        <v>1991</v>
      </c>
      <c r="D1772" s="222" t="s">
        <v>156</v>
      </c>
      <c r="E1772" s="223" t="s">
        <v>1992</v>
      </c>
      <c r="F1772" s="224" t="s">
        <v>1993</v>
      </c>
      <c r="G1772" s="225" t="s">
        <v>269</v>
      </c>
      <c r="H1772" s="226">
        <v>1</v>
      </c>
      <c r="I1772" s="227"/>
      <c r="J1772" s="228">
        <f>ROUND(I1772*H1772,2)</f>
        <v>0</v>
      </c>
      <c r="K1772" s="224" t="s">
        <v>21</v>
      </c>
      <c r="L1772" s="73"/>
      <c r="M1772" s="229" t="s">
        <v>21</v>
      </c>
      <c r="N1772" s="230" t="s">
        <v>47</v>
      </c>
      <c r="O1772" s="48"/>
      <c r="P1772" s="231">
        <f>O1772*H1772</f>
        <v>0</v>
      </c>
      <c r="Q1772" s="231">
        <v>0.00012999999999999999</v>
      </c>
      <c r="R1772" s="231">
        <f>Q1772*H1772</f>
        <v>0.00012999999999999999</v>
      </c>
      <c r="S1772" s="231">
        <v>0</v>
      </c>
      <c r="T1772" s="232">
        <f>S1772*H1772</f>
        <v>0</v>
      </c>
      <c r="AR1772" s="24" t="s">
        <v>243</v>
      </c>
      <c r="AT1772" s="24" t="s">
        <v>156</v>
      </c>
      <c r="AU1772" s="24" t="s">
        <v>85</v>
      </c>
      <c r="AY1772" s="24" t="s">
        <v>154</v>
      </c>
      <c r="BE1772" s="233">
        <f>IF(N1772="základní",J1772,0)</f>
        <v>0</v>
      </c>
      <c r="BF1772" s="233">
        <f>IF(N1772="snížená",J1772,0)</f>
        <v>0</v>
      </c>
      <c r="BG1772" s="233">
        <f>IF(N1772="zákl. přenesená",J1772,0)</f>
        <v>0</v>
      </c>
      <c r="BH1772" s="233">
        <f>IF(N1772="sníž. přenesená",J1772,0)</f>
        <v>0</v>
      </c>
      <c r="BI1772" s="233">
        <f>IF(N1772="nulová",J1772,0)</f>
        <v>0</v>
      </c>
      <c r="BJ1772" s="24" t="s">
        <v>38</v>
      </c>
      <c r="BK1772" s="233">
        <f>ROUND(I1772*H1772,2)</f>
        <v>0</v>
      </c>
      <c r="BL1772" s="24" t="s">
        <v>243</v>
      </c>
      <c r="BM1772" s="24" t="s">
        <v>1994</v>
      </c>
    </row>
    <row r="1773" s="11" customFormat="1">
      <c r="B1773" s="234"/>
      <c r="C1773" s="235"/>
      <c r="D1773" s="236" t="s">
        <v>162</v>
      </c>
      <c r="E1773" s="237" t="s">
        <v>21</v>
      </c>
      <c r="F1773" s="238" t="s">
        <v>1031</v>
      </c>
      <c r="G1773" s="235"/>
      <c r="H1773" s="237" t="s">
        <v>21</v>
      </c>
      <c r="I1773" s="239"/>
      <c r="J1773" s="235"/>
      <c r="K1773" s="235"/>
      <c r="L1773" s="240"/>
      <c r="M1773" s="241"/>
      <c r="N1773" s="242"/>
      <c r="O1773" s="242"/>
      <c r="P1773" s="242"/>
      <c r="Q1773" s="242"/>
      <c r="R1773" s="242"/>
      <c r="S1773" s="242"/>
      <c r="T1773" s="243"/>
      <c r="AT1773" s="244" t="s">
        <v>162</v>
      </c>
      <c r="AU1773" s="244" t="s">
        <v>85</v>
      </c>
      <c r="AV1773" s="11" t="s">
        <v>38</v>
      </c>
      <c r="AW1773" s="11" t="s">
        <v>36</v>
      </c>
      <c r="AX1773" s="11" t="s">
        <v>76</v>
      </c>
      <c r="AY1773" s="244" t="s">
        <v>154</v>
      </c>
    </row>
    <row r="1774" s="11" customFormat="1">
      <c r="B1774" s="234"/>
      <c r="C1774" s="235"/>
      <c r="D1774" s="236" t="s">
        <v>162</v>
      </c>
      <c r="E1774" s="237" t="s">
        <v>21</v>
      </c>
      <c r="F1774" s="238" t="s">
        <v>1995</v>
      </c>
      <c r="G1774" s="235"/>
      <c r="H1774" s="237" t="s">
        <v>21</v>
      </c>
      <c r="I1774" s="239"/>
      <c r="J1774" s="235"/>
      <c r="K1774" s="235"/>
      <c r="L1774" s="240"/>
      <c r="M1774" s="241"/>
      <c r="N1774" s="242"/>
      <c r="O1774" s="242"/>
      <c r="P1774" s="242"/>
      <c r="Q1774" s="242"/>
      <c r="R1774" s="242"/>
      <c r="S1774" s="242"/>
      <c r="T1774" s="243"/>
      <c r="AT1774" s="244" t="s">
        <v>162</v>
      </c>
      <c r="AU1774" s="244" t="s">
        <v>85</v>
      </c>
      <c r="AV1774" s="11" t="s">
        <v>38</v>
      </c>
      <c r="AW1774" s="11" t="s">
        <v>36</v>
      </c>
      <c r="AX1774" s="11" t="s">
        <v>76</v>
      </c>
      <c r="AY1774" s="244" t="s">
        <v>154</v>
      </c>
    </row>
    <row r="1775" s="12" customFormat="1">
      <c r="B1775" s="245"/>
      <c r="C1775" s="246"/>
      <c r="D1775" s="236" t="s">
        <v>162</v>
      </c>
      <c r="E1775" s="247" t="s">
        <v>21</v>
      </c>
      <c r="F1775" s="248" t="s">
        <v>659</v>
      </c>
      <c r="G1775" s="246"/>
      <c r="H1775" s="249">
        <v>1</v>
      </c>
      <c r="I1775" s="250"/>
      <c r="J1775" s="246"/>
      <c r="K1775" s="246"/>
      <c r="L1775" s="251"/>
      <c r="M1775" s="252"/>
      <c r="N1775" s="253"/>
      <c r="O1775" s="253"/>
      <c r="P1775" s="253"/>
      <c r="Q1775" s="253"/>
      <c r="R1775" s="253"/>
      <c r="S1775" s="253"/>
      <c r="T1775" s="254"/>
      <c r="AT1775" s="255" t="s">
        <v>162</v>
      </c>
      <c r="AU1775" s="255" t="s">
        <v>85</v>
      </c>
      <c r="AV1775" s="12" t="s">
        <v>85</v>
      </c>
      <c r="AW1775" s="12" t="s">
        <v>36</v>
      </c>
      <c r="AX1775" s="12" t="s">
        <v>76</v>
      </c>
      <c r="AY1775" s="255" t="s">
        <v>154</v>
      </c>
    </row>
    <row r="1776" s="13" customFormat="1">
      <c r="B1776" s="256"/>
      <c r="C1776" s="257"/>
      <c r="D1776" s="236" t="s">
        <v>162</v>
      </c>
      <c r="E1776" s="258" t="s">
        <v>21</v>
      </c>
      <c r="F1776" s="259" t="s">
        <v>166</v>
      </c>
      <c r="G1776" s="257"/>
      <c r="H1776" s="260">
        <v>1</v>
      </c>
      <c r="I1776" s="261"/>
      <c r="J1776" s="257"/>
      <c r="K1776" s="257"/>
      <c r="L1776" s="262"/>
      <c r="M1776" s="263"/>
      <c r="N1776" s="264"/>
      <c r="O1776" s="264"/>
      <c r="P1776" s="264"/>
      <c r="Q1776" s="264"/>
      <c r="R1776" s="264"/>
      <c r="S1776" s="264"/>
      <c r="T1776" s="265"/>
      <c r="AT1776" s="266" t="s">
        <v>162</v>
      </c>
      <c r="AU1776" s="266" t="s">
        <v>85</v>
      </c>
      <c r="AV1776" s="13" t="s">
        <v>160</v>
      </c>
      <c r="AW1776" s="13" t="s">
        <v>36</v>
      </c>
      <c r="AX1776" s="13" t="s">
        <v>38</v>
      </c>
      <c r="AY1776" s="266" t="s">
        <v>154</v>
      </c>
    </row>
    <row r="1777" s="1" customFormat="1" ht="16.5" customHeight="1">
      <c r="B1777" s="47"/>
      <c r="C1777" s="280" t="s">
        <v>1996</v>
      </c>
      <c r="D1777" s="280" t="s">
        <v>293</v>
      </c>
      <c r="E1777" s="281" t="s">
        <v>1988</v>
      </c>
      <c r="F1777" s="282" t="s">
        <v>1989</v>
      </c>
      <c r="G1777" s="283" t="s">
        <v>179</v>
      </c>
      <c r="H1777" s="284">
        <v>4.4000000000000004</v>
      </c>
      <c r="I1777" s="285"/>
      <c r="J1777" s="286">
        <f>ROUND(I1777*H1777,2)</f>
        <v>0</v>
      </c>
      <c r="K1777" s="282" t="s">
        <v>21</v>
      </c>
      <c r="L1777" s="287"/>
      <c r="M1777" s="288" t="s">
        <v>21</v>
      </c>
      <c r="N1777" s="289" t="s">
        <v>47</v>
      </c>
      <c r="O1777" s="48"/>
      <c r="P1777" s="231">
        <f>O1777*H1777</f>
        <v>0</v>
      </c>
      <c r="Q1777" s="231">
        <v>0.027</v>
      </c>
      <c r="R1777" s="231">
        <f>Q1777*H1777</f>
        <v>0.1188</v>
      </c>
      <c r="S1777" s="231">
        <v>0</v>
      </c>
      <c r="T1777" s="232">
        <f>S1777*H1777</f>
        <v>0</v>
      </c>
      <c r="AR1777" s="24" t="s">
        <v>362</v>
      </c>
      <c r="AT1777" s="24" t="s">
        <v>293</v>
      </c>
      <c r="AU1777" s="24" t="s">
        <v>85</v>
      </c>
      <c r="AY1777" s="24" t="s">
        <v>154</v>
      </c>
      <c r="BE1777" s="233">
        <f>IF(N1777="základní",J1777,0)</f>
        <v>0</v>
      </c>
      <c r="BF1777" s="233">
        <f>IF(N1777="snížená",J1777,0)</f>
        <v>0</v>
      </c>
      <c r="BG1777" s="233">
        <f>IF(N1777="zákl. přenesená",J1777,0)</f>
        <v>0</v>
      </c>
      <c r="BH1777" s="233">
        <f>IF(N1777="sníž. přenesená",J1777,0)</f>
        <v>0</v>
      </c>
      <c r="BI1777" s="233">
        <f>IF(N1777="nulová",J1777,0)</f>
        <v>0</v>
      </c>
      <c r="BJ1777" s="24" t="s">
        <v>38</v>
      </c>
      <c r="BK1777" s="233">
        <f>ROUND(I1777*H1777,2)</f>
        <v>0</v>
      </c>
      <c r="BL1777" s="24" t="s">
        <v>243</v>
      </c>
      <c r="BM1777" s="24" t="s">
        <v>1997</v>
      </c>
    </row>
    <row r="1778" s="1" customFormat="1" ht="16.5" customHeight="1">
      <c r="B1778" s="47"/>
      <c r="C1778" s="222" t="s">
        <v>1998</v>
      </c>
      <c r="D1778" s="222" t="s">
        <v>156</v>
      </c>
      <c r="E1778" s="223" t="s">
        <v>1999</v>
      </c>
      <c r="F1778" s="224" t="s">
        <v>2000</v>
      </c>
      <c r="G1778" s="225" t="s">
        <v>269</v>
      </c>
      <c r="H1778" s="226">
        <v>3</v>
      </c>
      <c r="I1778" s="227"/>
      <c r="J1778" s="228">
        <f>ROUND(I1778*H1778,2)</f>
        <v>0</v>
      </c>
      <c r="K1778" s="224" t="s">
        <v>21</v>
      </c>
      <c r="L1778" s="73"/>
      <c r="M1778" s="229" t="s">
        <v>21</v>
      </c>
      <c r="N1778" s="230" t="s">
        <v>47</v>
      </c>
      <c r="O1778" s="48"/>
      <c r="P1778" s="231">
        <f>O1778*H1778</f>
        <v>0</v>
      </c>
      <c r="Q1778" s="231">
        <v>0</v>
      </c>
      <c r="R1778" s="231">
        <f>Q1778*H1778</f>
        <v>0</v>
      </c>
      <c r="S1778" s="231">
        <v>0</v>
      </c>
      <c r="T1778" s="232">
        <f>S1778*H1778</f>
        <v>0</v>
      </c>
      <c r="AR1778" s="24" t="s">
        <v>243</v>
      </c>
      <c r="AT1778" s="24" t="s">
        <v>156</v>
      </c>
      <c r="AU1778" s="24" t="s">
        <v>85</v>
      </c>
      <c r="AY1778" s="24" t="s">
        <v>154</v>
      </c>
      <c r="BE1778" s="233">
        <f>IF(N1778="základní",J1778,0)</f>
        <v>0</v>
      </c>
      <c r="BF1778" s="233">
        <f>IF(N1778="snížená",J1778,0)</f>
        <v>0</v>
      </c>
      <c r="BG1778" s="233">
        <f>IF(N1778="zákl. přenesená",J1778,0)</f>
        <v>0</v>
      </c>
      <c r="BH1778" s="233">
        <f>IF(N1778="sníž. přenesená",J1778,0)</f>
        <v>0</v>
      </c>
      <c r="BI1778" s="233">
        <f>IF(N1778="nulová",J1778,0)</f>
        <v>0</v>
      </c>
      <c r="BJ1778" s="24" t="s">
        <v>38</v>
      </c>
      <c r="BK1778" s="233">
        <f>ROUND(I1778*H1778,2)</f>
        <v>0</v>
      </c>
      <c r="BL1778" s="24" t="s">
        <v>243</v>
      </c>
      <c r="BM1778" s="24" t="s">
        <v>2001</v>
      </c>
    </row>
    <row r="1779" s="11" customFormat="1">
      <c r="B1779" s="234"/>
      <c r="C1779" s="235"/>
      <c r="D1779" s="236" t="s">
        <v>162</v>
      </c>
      <c r="E1779" s="237" t="s">
        <v>21</v>
      </c>
      <c r="F1779" s="238" t="s">
        <v>1183</v>
      </c>
      <c r="G1779" s="235"/>
      <c r="H1779" s="237" t="s">
        <v>21</v>
      </c>
      <c r="I1779" s="239"/>
      <c r="J1779" s="235"/>
      <c r="K1779" s="235"/>
      <c r="L1779" s="240"/>
      <c r="M1779" s="241"/>
      <c r="N1779" s="242"/>
      <c r="O1779" s="242"/>
      <c r="P1779" s="242"/>
      <c r="Q1779" s="242"/>
      <c r="R1779" s="242"/>
      <c r="S1779" s="242"/>
      <c r="T1779" s="243"/>
      <c r="AT1779" s="244" t="s">
        <v>162</v>
      </c>
      <c r="AU1779" s="244" t="s">
        <v>85</v>
      </c>
      <c r="AV1779" s="11" t="s">
        <v>38</v>
      </c>
      <c r="AW1779" s="11" t="s">
        <v>36</v>
      </c>
      <c r="AX1779" s="11" t="s">
        <v>76</v>
      </c>
      <c r="AY1779" s="244" t="s">
        <v>154</v>
      </c>
    </row>
    <row r="1780" s="12" customFormat="1">
      <c r="B1780" s="245"/>
      <c r="C1780" s="246"/>
      <c r="D1780" s="236" t="s">
        <v>162</v>
      </c>
      <c r="E1780" s="247" t="s">
        <v>21</v>
      </c>
      <c r="F1780" s="248" t="s">
        <v>2002</v>
      </c>
      <c r="G1780" s="246"/>
      <c r="H1780" s="249">
        <v>3</v>
      </c>
      <c r="I1780" s="250"/>
      <c r="J1780" s="246"/>
      <c r="K1780" s="246"/>
      <c r="L1780" s="251"/>
      <c r="M1780" s="252"/>
      <c r="N1780" s="253"/>
      <c r="O1780" s="253"/>
      <c r="P1780" s="253"/>
      <c r="Q1780" s="253"/>
      <c r="R1780" s="253"/>
      <c r="S1780" s="253"/>
      <c r="T1780" s="254"/>
      <c r="AT1780" s="255" t="s">
        <v>162</v>
      </c>
      <c r="AU1780" s="255" t="s">
        <v>85</v>
      </c>
      <c r="AV1780" s="12" t="s">
        <v>85</v>
      </c>
      <c r="AW1780" s="12" t="s">
        <v>36</v>
      </c>
      <c r="AX1780" s="12" t="s">
        <v>76</v>
      </c>
      <c r="AY1780" s="255" t="s">
        <v>154</v>
      </c>
    </row>
    <row r="1781" s="13" customFormat="1">
      <c r="B1781" s="256"/>
      <c r="C1781" s="257"/>
      <c r="D1781" s="236" t="s">
        <v>162</v>
      </c>
      <c r="E1781" s="258" t="s">
        <v>21</v>
      </c>
      <c r="F1781" s="259" t="s">
        <v>166</v>
      </c>
      <c r="G1781" s="257"/>
      <c r="H1781" s="260">
        <v>3</v>
      </c>
      <c r="I1781" s="261"/>
      <c r="J1781" s="257"/>
      <c r="K1781" s="257"/>
      <c r="L1781" s="262"/>
      <c r="M1781" s="263"/>
      <c r="N1781" s="264"/>
      <c r="O1781" s="264"/>
      <c r="P1781" s="264"/>
      <c r="Q1781" s="264"/>
      <c r="R1781" s="264"/>
      <c r="S1781" s="264"/>
      <c r="T1781" s="265"/>
      <c r="AT1781" s="266" t="s">
        <v>162</v>
      </c>
      <c r="AU1781" s="266" t="s">
        <v>85</v>
      </c>
      <c r="AV1781" s="13" t="s">
        <v>160</v>
      </c>
      <c r="AW1781" s="13" t="s">
        <v>36</v>
      </c>
      <c r="AX1781" s="13" t="s">
        <v>38</v>
      </c>
      <c r="AY1781" s="266" t="s">
        <v>154</v>
      </c>
    </row>
    <row r="1782" s="1" customFormat="1" ht="16.5" customHeight="1">
      <c r="B1782" s="47"/>
      <c r="C1782" s="280" t="s">
        <v>2003</v>
      </c>
      <c r="D1782" s="280" t="s">
        <v>293</v>
      </c>
      <c r="E1782" s="281" t="s">
        <v>2004</v>
      </c>
      <c r="F1782" s="282" t="s">
        <v>2005</v>
      </c>
      <c r="G1782" s="283" t="s">
        <v>269</v>
      </c>
      <c r="H1782" s="284">
        <v>3</v>
      </c>
      <c r="I1782" s="285"/>
      <c r="J1782" s="286">
        <f>ROUND(I1782*H1782,2)</f>
        <v>0</v>
      </c>
      <c r="K1782" s="282" t="s">
        <v>21</v>
      </c>
      <c r="L1782" s="287"/>
      <c r="M1782" s="288" t="s">
        <v>21</v>
      </c>
      <c r="N1782" s="289" t="s">
        <v>47</v>
      </c>
      <c r="O1782" s="48"/>
      <c r="P1782" s="231">
        <f>O1782*H1782</f>
        <v>0</v>
      </c>
      <c r="Q1782" s="231">
        <v>0.0040000000000000001</v>
      </c>
      <c r="R1782" s="231">
        <f>Q1782*H1782</f>
        <v>0.012</v>
      </c>
      <c r="S1782" s="231">
        <v>0</v>
      </c>
      <c r="T1782" s="232">
        <f>S1782*H1782</f>
        <v>0</v>
      </c>
      <c r="AR1782" s="24" t="s">
        <v>362</v>
      </c>
      <c r="AT1782" s="24" t="s">
        <v>293</v>
      </c>
      <c r="AU1782" s="24" t="s">
        <v>85</v>
      </c>
      <c r="AY1782" s="24" t="s">
        <v>154</v>
      </c>
      <c r="BE1782" s="233">
        <f>IF(N1782="základní",J1782,0)</f>
        <v>0</v>
      </c>
      <c r="BF1782" s="233">
        <f>IF(N1782="snížená",J1782,0)</f>
        <v>0</v>
      </c>
      <c r="BG1782" s="233">
        <f>IF(N1782="zákl. přenesená",J1782,0)</f>
        <v>0</v>
      </c>
      <c r="BH1782" s="233">
        <f>IF(N1782="sníž. přenesená",J1782,0)</f>
        <v>0</v>
      </c>
      <c r="BI1782" s="233">
        <f>IF(N1782="nulová",J1782,0)</f>
        <v>0</v>
      </c>
      <c r="BJ1782" s="24" t="s">
        <v>38</v>
      </c>
      <c r="BK1782" s="233">
        <f>ROUND(I1782*H1782,2)</f>
        <v>0</v>
      </c>
      <c r="BL1782" s="24" t="s">
        <v>243</v>
      </c>
      <c r="BM1782" s="24" t="s">
        <v>2006</v>
      </c>
    </row>
    <row r="1783" s="1" customFormat="1">
      <c r="B1783" s="47"/>
      <c r="C1783" s="75"/>
      <c r="D1783" s="236" t="s">
        <v>258</v>
      </c>
      <c r="E1783" s="75"/>
      <c r="F1783" s="278" t="s">
        <v>2007</v>
      </c>
      <c r="G1783" s="75"/>
      <c r="H1783" s="75"/>
      <c r="I1783" s="192"/>
      <c r="J1783" s="75"/>
      <c r="K1783" s="75"/>
      <c r="L1783" s="73"/>
      <c r="M1783" s="279"/>
      <c r="N1783" s="48"/>
      <c r="O1783" s="48"/>
      <c r="P1783" s="48"/>
      <c r="Q1783" s="48"/>
      <c r="R1783" s="48"/>
      <c r="S1783" s="48"/>
      <c r="T1783" s="96"/>
      <c r="AT1783" s="24" t="s">
        <v>258</v>
      </c>
      <c r="AU1783" s="24" t="s">
        <v>85</v>
      </c>
    </row>
    <row r="1784" s="1" customFormat="1" ht="25.5" customHeight="1">
      <c r="B1784" s="47"/>
      <c r="C1784" s="222" t="s">
        <v>2008</v>
      </c>
      <c r="D1784" s="222" t="s">
        <v>156</v>
      </c>
      <c r="E1784" s="223" t="s">
        <v>2009</v>
      </c>
      <c r="F1784" s="224" t="s">
        <v>2010</v>
      </c>
      <c r="G1784" s="225" t="s">
        <v>1169</v>
      </c>
      <c r="H1784" s="226">
        <v>30</v>
      </c>
      <c r="I1784" s="227"/>
      <c r="J1784" s="228">
        <f>ROUND(I1784*H1784,2)</f>
        <v>0</v>
      </c>
      <c r="K1784" s="224" t="s">
        <v>21</v>
      </c>
      <c r="L1784" s="73"/>
      <c r="M1784" s="229" t="s">
        <v>21</v>
      </c>
      <c r="N1784" s="230" t="s">
        <v>47</v>
      </c>
      <c r="O1784" s="48"/>
      <c r="P1784" s="231">
        <f>O1784*H1784</f>
        <v>0</v>
      </c>
      <c r="Q1784" s="231">
        <v>0</v>
      </c>
      <c r="R1784" s="231">
        <f>Q1784*H1784</f>
        <v>0</v>
      </c>
      <c r="S1784" s="231">
        <v>0.001</v>
      </c>
      <c r="T1784" s="232">
        <f>S1784*H1784</f>
        <v>0.029999999999999999</v>
      </c>
      <c r="AR1784" s="24" t="s">
        <v>243</v>
      </c>
      <c r="AT1784" s="24" t="s">
        <v>156</v>
      </c>
      <c r="AU1784" s="24" t="s">
        <v>85</v>
      </c>
      <c r="AY1784" s="24" t="s">
        <v>154</v>
      </c>
      <c r="BE1784" s="233">
        <f>IF(N1784="základní",J1784,0)</f>
        <v>0</v>
      </c>
      <c r="BF1784" s="233">
        <f>IF(N1784="snížená",J1784,0)</f>
        <v>0</v>
      </c>
      <c r="BG1784" s="233">
        <f>IF(N1784="zákl. přenesená",J1784,0)</f>
        <v>0</v>
      </c>
      <c r="BH1784" s="233">
        <f>IF(N1784="sníž. přenesená",J1784,0)</f>
        <v>0</v>
      </c>
      <c r="BI1784" s="233">
        <f>IF(N1784="nulová",J1784,0)</f>
        <v>0</v>
      </c>
      <c r="BJ1784" s="24" t="s">
        <v>38</v>
      </c>
      <c r="BK1784" s="233">
        <f>ROUND(I1784*H1784,2)</f>
        <v>0</v>
      </c>
      <c r="BL1784" s="24" t="s">
        <v>243</v>
      </c>
      <c r="BM1784" s="24" t="s">
        <v>2011</v>
      </c>
    </row>
    <row r="1785" s="11" customFormat="1">
      <c r="B1785" s="234"/>
      <c r="C1785" s="235"/>
      <c r="D1785" s="236" t="s">
        <v>162</v>
      </c>
      <c r="E1785" s="237" t="s">
        <v>21</v>
      </c>
      <c r="F1785" s="238" t="s">
        <v>163</v>
      </c>
      <c r="G1785" s="235"/>
      <c r="H1785" s="237" t="s">
        <v>21</v>
      </c>
      <c r="I1785" s="239"/>
      <c r="J1785" s="235"/>
      <c r="K1785" s="235"/>
      <c r="L1785" s="240"/>
      <c r="M1785" s="241"/>
      <c r="N1785" s="242"/>
      <c r="O1785" s="242"/>
      <c r="P1785" s="242"/>
      <c r="Q1785" s="242"/>
      <c r="R1785" s="242"/>
      <c r="S1785" s="242"/>
      <c r="T1785" s="243"/>
      <c r="AT1785" s="244" t="s">
        <v>162</v>
      </c>
      <c r="AU1785" s="244" t="s">
        <v>85</v>
      </c>
      <c r="AV1785" s="11" t="s">
        <v>38</v>
      </c>
      <c r="AW1785" s="11" t="s">
        <v>36</v>
      </c>
      <c r="AX1785" s="11" t="s">
        <v>76</v>
      </c>
      <c r="AY1785" s="244" t="s">
        <v>154</v>
      </c>
    </row>
    <row r="1786" s="11" customFormat="1">
      <c r="B1786" s="234"/>
      <c r="C1786" s="235"/>
      <c r="D1786" s="236" t="s">
        <v>162</v>
      </c>
      <c r="E1786" s="237" t="s">
        <v>21</v>
      </c>
      <c r="F1786" s="238" t="s">
        <v>2012</v>
      </c>
      <c r="G1786" s="235"/>
      <c r="H1786" s="237" t="s">
        <v>21</v>
      </c>
      <c r="I1786" s="239"/>
      <c r="J1786" s="235"/>
      <c r="K1786" s="235"/>
      <c r="L1786" s="240"/>
      <c r="M1786" s="241"/>
      <c r="N1786" s="242"/>
      <c r="O1786" s="242"/>
      <c r="P1786" s="242"/>
      <c r="Q1786" s="242"/>
      <c r="R1786" s="242"/>
      <c r="S1786" s="242"/>
      <c r="T1786" s="243"/>
      <c r="AT1786" s="244" t="s">
        <v>162</v>
      </c>
      <c r="AU1786" s="244" t="s">
        <v>85</v>
      </c>
      <c r="AV1786" s="11" t="s">
        <v>38</v>
      </c>
      <c r="AW1786" s="11" t="s">
        <v>36</v>
      </c>
      <c r="AX1786" s="11" t="s">
        <v>76</v>
      </c>
      <c r="AY1786" s="244" t="s">
        <v>154</v>
      </c>
    </row>
    <row r="1787" s="12" customFormat="1">
      <c r="B1787" s="245"/>
      <c r="C1787" s="246"/>
      <c r="D1787" s="236" t="s">
        <v>162</v>
      </c>
      <c r="E1787" s="247" t="s">
        <v>21</v>
      </c>
      <c r="F1787" s="248" t="s">
        <v>2013</v>
      </c>
      <c r="G1787" s="246"/>
      <c r="H1787" s="249">
        <v>5</v>
      </c>
      <c r="I1787" s="250"/>
      <c r="J1787" s="246"/>
      <c r="K1787" s="246"/>
      <c r="L1787" s="251"/>
      <c r="M1787" s="252"/>
      <c r="N1787" s="253"/>
      <c r="O1787" s="253"/>
      <c r="P1787" s="253"/>
      <c r="Q1787" s="253"/>
      <c r="R1787" s="253"/>
      <c r="S1787" s="253"/>
      <c r="T1787" s="254"/>
      <c r="AT1787" s="255" t="s">
        <v>162</v>
      </c>
      <c r="AU1787" s="255" t="s">
        <v>85</v>
      </c>
      <c r="AV1787" s="12" t="s">
        <v>85</v>
      </c>
      <c r="AW1787" s="12" t="s">
        <v>36</v>
      </c>
      <c r="AX1787" s="12" t="s">
        <v>76</v>
      </c>
      <c r="AY1787" s="255" t="s">
        <v>154</v>
      </c>
    </row>
    <row r="1788" s="11" customFormat="1">
      <c r="B1788" s="234"/>
      <c r="C1788" s="235"/>
      <c r="D1788" s="236" t="s">
        <v>162</v>
      </c>
      <c r="E1788" s="237" t="s">
        <v>21</v>
      </c>
      <c r="F1788" s="238" t="s">
        <v>863</v>
      </c>
      <c r="G1788" s="235"/>
      <c r="H1788" s="237" t="s">
        <v>21</v>
      </c>
      <c r="I1788" s="239"/>
      <c r="J1788" s="235"/>
      <c r="K1788" s="235"/>
      <c r="L1788" s="240"/>
      <c r="M1788" s="241"/>
      <c r="N1788" s="242"/>
      <c r="O1788" s="242"/>
      <c r="P1788" s="242"/>
      <c r="Q1788" s="242"/>
      <c r="R1788" s="242"/>
      <c r="S1788" s="242"/>
      <c r="T1788" s="243"/>
      <c r="AT1788" s="244" t="s">
        <v>162</v>
      </c>
      <c r="AU1788" s="244" t="s">
        <v>85</v>
      </c>
      <c r="AV1788" s="11" t="s">
        <v>38</v>
      </c>
      <c r="AW1788" s="11" t="s">
        <v>36</v>
      </c>
      <c r="AX1788" s="11" t="s">
        <v>76</v>
      </c>
      <c r="AY1788" s="244" t="s">
        <v>154</v>
      </c>
    </row>
    <row r="1789" s="11" customFormat="1">
      <c r="B1789" s="234"/>
      <c r="C1789" s="235"/>
      <c r="D1789" s="236" t="s">
        <v>162</v>
      </c>
      <c r="E1789" s="237" t="s">
        <v>21</v>
      </c>
      <c r="F1789" s="238" t="s">
        <v>2014</v>
      </c>
      <c r="G1789" s="235"/>
      <c r="H1789" s="237" t="s">
        <v>21</v>
      </c>
      <c r="I1789" s="239"/>
      <c r="J1789" s="235"/>
      <c r="K1789" s="235"/>
      <c r="L1789" s="240"/>
      <c r="M1789" s="241"/>
      <c r="N1789" s="242"/>
      <c r="O1789" s="242"/>
      <c r="P1789" s="242"/>
      <c r="Q1789" s="242"/>
      <c r="R1789" s="242"/>
      <c r="S1789" s="242"/>
      <c r="T1789" s="243"/>
      <c r="AT1789" s="244" t="s">
        <v>162</v>
      </c>
      <c r="AU1789" s="244" t="s">
        <v>85</v>
      </c>
      <c r="AV1789" s="11" t="s">
        <v>38</v>
      </c>
      <c r="AW1789" s="11" t="s">
        <v>36</v>
      </c>
      <c r="AX1789" s="11" t="s">
        <v>76</v>
      </c>
      <c r="AY1789" s="244" t="s">
        <v>154</v>
      </c>
    </row>
    <row r="1790" s="12" customFormat="1">
      <c r="B1790" s="245"/>
      <c r="C1790" s="246"/>
      <c r="D1790" s="236" t="s">
        <v>162</v>
      </c>
      <c r="E1790" s="247" t="s">
        <v>21</v>
      </c>
      <c r="F1790" s="248" t="s">
        <v>2015</v>
      </c>
      <c r="G1790" s="246"/>
      <c r="H1790" s="249">
        <v>25</v>
      </c>
      <c r="I1790" s="250"/>
      <c r="J1790" s="246"/>
      <c r="K1790" s="246"/>
      <c r="L1790" s="251"/>
      <c r="M1790" s="252"/>
      <c r="N1790" s="253"/>
      <c r="O1790" s="253"/>
      <c r="P1790" s="253"/>
      <c r="Q1790" s="253"/>
      <c r="R1790" s="253"/>
      <c r="S1790" s="253"/>
      <c r="T1790" s="254"/>
      <c r="AT1790" s="255" t="s">
        <v>162</v>
      </c>
      <c r="AU1790" s="255" t="s">
        <v>85</v>
      </c>
      <c r="AV1790" s="12" t="s">
        <v>85</v>
      </c>
      <c r="AW1790" s="12" t="s">
        <v>36</v>
      </c>
      <c r="AX1790" s="12" t="s">
        <v>76</v>
      </c>
      <c r="AY1790" s="255" t="s">
        <v>154</v>
      </c>
    </row>
    <row r="1791" s="13" customFormat="1">
      <c r="B1791" s="256"/>
      <c r="C1791" s="257"/>
      <c r="D1791" s="236" t="s">
        <v>162</v>
      </c>
      <c r="E1791" s="258" t="s">
        <v>21</v>
      </c>
      <c r="F1791" s="259" t="s">
        <v>166</v>
      </c>
      <c r="G1791" s="257"/>
      <c r="H1791" s="260">
        <v>30</v>
      </c>
      <c r="I1791" s="261"/>
      <c r="J1791" s="257"/>
      <c r="K1791" s="257"/>
      <c r="L1791" s="262"/>
      <c r="M1791" s="263"/>
      <c r="N1791" s="264"/>
      <c r="O1791" s="264"/>
      <c r="P1791" s="264"/>
      <c r="Q1791" s="264"/>
      <c r="R1791" s="264"/>
      <c r="S1791" s="264"/>
      <c r="T1791" s="265"/>
      <c r="AT1791" s="266" t="s">
        <v>162</v>
      </c>
      <c r="AU1791" s="266" t="s">
        <v>85</v>
      </c>
      <c r="AV1791" s="13" t="s">
        <v>160</v>
      </c>
      <c r="AW1791" s="13" t="s">
        <v>36</v>
      </c>
      <c r="AX1791" s="13" t="s">
        <v>38</v>
      </c>
      <c r="AY1791" s="266" t="s">
        <v>154</v>
      </c>
    </row>
    <row r="1792" s="1" customFormat="1" ht="16.5" customHeight="1">
      <c r="B1792" s="47"/>
      <c r="C1792" s="222" t="s">
        <v>2016</v>
      </c>
      <c r="D1792" s="222" t="s">
        <v>156</v>
      </c>
      <c r="E1792" s="223" t="s">
        <v>2017</v>
      </c>
      <c r="F1792" s="224" t="s">
        <v>2018</v>
      </c>
      <c r="G1792" s="225" t="s">
        <v>246</v>
      </c>
      <c r="H1792" s="226">
        <v>0.71999999999999997</v>
      </c>
      <c r="I1792" s="227"/>
      <c r="J1792" s="228">
        <f>ROUND(I1792*H1792,2)</f>
        <v>0</v>
      </c>
      <c r="K1792" s="224" t="s">
        <v>21</v>
      </c>
      <c r="L1792" s="73"/>
      <c r="M1792" s="229" t="s">
        <v>21</v>
      </c>
      <c r="N1792" s="230" t="s">
        <v>47</v>
      </c>
      <c r="O1792" s="48"/>
      <c r="P1792" s="231">
        <f>O1792*H1792</f>
        <v>0</v>
      </c>
      <c r="Q1792" s="231">
        <v>0</v>
      </c>
      <c r="R1792" s="231">
        <f>Q1792*H1792</f>
        <v>0</v>
      </c>
      <c r="S1792" s="231">
        <v>0</v>
      </c>
      <c r="T1792" s="232">
        <f>S1792*H1792</f>
        <v>0</v>
      </c>
      <c r="AR1792" s="24" t="s">
        <v>243</v>
      </c>
      <c r="AT1792" s="24" t="s">
        <v>156</v>
      </c>
      <c r="AU1792" s="24" t="s">
        <v>85</v>
      </c>
      <c r="AY1792" s="24" t="s">
        <v>154</v>
      </c>
      <c r="BE1792" s="233">
        <f>IF(N1792="základní",J1792,0)</f>
        <v>0</v>
      </c>
      <c r="BF1792" s="233">
        <f>IF(N1792="snížená",J1792,0)</f>
        <v>0</v>
      </c>
      <c r="BG1792" s="233">
        <f>IF(N1792="zákl. přenesená",J1792,0)</f>
        <v>0</v>
      </c>
      <c r="BH1792" s="233">
        <f>IF(N1792="sníž. přenesená",J1792,0)</f>
        <v>0</v>
      </c>
      <c r="BI1792" s="233">
        <f>IF(N1792="nulová",J1792,0)</f>
        <v>0</v>
      </c>
      <c r="BJ1792" s="24" t="s">
        <v>38</v>
      </c>
      <c r="BK1792" s="233">
        <f>ROUND(I1792*H1792,2)</f>
        <v>0</v>
      </c>
      <c r="BL1792" s="24" t="s">
        <v>243</v>
      </c>
      <c r="BM1792" s="24" t="s">
        <v>2019</v>
      </c>
    </row>
    <row r="1793" s="1" customFormat="1" ht="16.5" customHeight="1">
      <c r="B1793" s="47"/>
      <c r="C1793" s="222" t="s">
        <v>2020</v>
      </c>
      <c r="D1793" s="222" t="s">
        <v>156</v>
      </c>
      <c r="E1793" s="223" t="s">
        <v>2021</v>
      </c>
      <c r="F1793" s="224" t="s">
        <v>2022</v>
      </c>
      <c r="G1793" s="225" t="s">
        <v>246</v>
      </c>
      <c r="H1793" s="226">
        <v>0.71599999999999997</v>
      </c>
      <c r="I1793" s="227"/>
      <c r="J1793" s="228">
        <f>ROUND(I1793*H1793,2)</f>
        <v>0</v>
      </c>
      <c r="K1793" s="224" t="s">
        <v>21</v>
      </c>
      <c r="L1793" s="73"/>
      <c r="M1793" s="229" t="s">
        <v>21</v>
      </c>
      <c r="N1793" s="230" t="s">
        <v>47</v>
      </c>
      <c r="O1793" s="48"/>
      <c r="P1793" s="231">
        <f>O1793*H1793</f>
        <v>0</v>
      </c>
      <c r="Q1793" s="231">
        <v>0</v>
      </c>
      <c r="R1793" s="231">
        <f>Q1793*H1793</f>
        <v>0</v>
      </c>
      <c r="S1793" s="231">
        <v>0</v>
      </c>
      <c r="T1793" s="232">
        <f>S1793*H1793</f>
        <v>0</v>
      </c>
      <c r="AR1793" s="24" t="s">
        <v>243</v>
      </c>
      <c r="AT1793" s="24" t="s">
        <v>156</v>
      </c>
      <c r="AU1793" s="24" t="s">
        <v>85</v>
      </c>
      <c r="AY1793" s="24" t="s">
        <v>154</v>
      </c>
      <c r="BE1793" s="233">
        <f>IF(N1793="základní",J1793,0)</f>
        <v>0</v>
      </c>
      <c r="BF1793" s="233">
        <f>IF(N1793="snížená",J1793,0)</f>
        <v>0</v>
      </c>
      <c r="BG1793" s="233">
        <f>IF(N1793="zákl. přenesená",J1793,0)</f>
        <v>0</v>
      </c>
      <c r="BH1793" s="233">
        <f>IF(N1793="sníž. přenesená",J1793,0)</f>
        <v>0</v>
      </c>
      <c r="BI1793" s="233">
        <f>IF(N1793="nulová",J1793,0)</f>
        <v>0</v>
      </c>
      <c r="BJ1793" s="24" t="s">
        <v>38</v>
      </c>
      <c r="BK1793" s="233">
        <f>ROUND(I1793*H1793,2)</f>
        <v>0</v>
      </c>
      <c r="BL1793" s="24" t="s">
        <v>243</v>
      </c>
      <c r="BM1793" s="24" t="s">
        <v>2023</v>
      </c>
    </row>
    <row r="1794" s="10" customFormat="1" ht="29.88" customHeight="1">
      <c r="B1794" s="206"/>
      <c r="C1794" s="207"/>
      <c r="D1794" s="208" t="s">
        <v>75</v>
      </c>
      <c r="E1794" s="220" t="s">
        <v>2024</v>
      </c>
      <c r="F1794" s="220" t="s">
        <v>2025</v>
      </c>
      <c r="G1794" s="207"/>
      <c r="H1794" s="207"/>
      <c r="I1794" s="210"/>
      <c r="J1794" s="221">
        <f>BK1794</f>
        <v>0</v>
      </c>
      <c r="K1794" s="207"/>
      <c r="L1794" s="212"/>
      <c r="M1794" s="213"/>
      <c r="N1794" s="214"/>
      <c r="O1794" s="214"/>
      <c r="P1794" s="215">
        <f>SUM(P1795:P1822)</f>
        <v>0</v>
      </c>
      <c r="Q1794" s="214"/>
      <c r="R1794" s="215">
        <f>SUM(R1795:R1822)</f>
        <v>0.24243233000000003</v>
      </c>
      <c r="S1794" s="214"/>
      <c r="T1794" s="216">
        <f>SUM(T1795:T1822)</f>
        <v>0.58568313999999999</v>
      </c>
      <c r="AR1794" s="217" t="s">
        <v>85</v>
      </c>
      <c r="AT1794" s="218" t="s">
        <v>75</v>
      </c>
      <c r="AU1794" s="218" t="s">
        <v>38</v>
      </c>
      <c r="AY1794" s="217" t="s">
        <v>154</v>
      </c>
      <c r="BK1794" s="219">
        <f>SUM(BK1795:BK1822)</f>
        <v>0</v>
      </c>
    </row>
    <row r="1795" s="1" customFormat="1" ht="16.5" customHeight="1">
      <c r="B1795" s="47"/>
      <c r="C1795" s="222" t="s">
        <v>2026</v>
      </c>
      <c r="D1795" s="222" t="s">
        <v>156</v>
      </c>
      <c r="E1795" s="223" t="s">
        <v>2027</v>
      </c>
      <c r="F1795" s="224" t="s">
        <v>2028</v>
      </c>
      <c r="G1795" s="225" t="s">
        <v>159</v>
      </c>
      <c r="H1795" s="226">
        <v>7.0419999999999998</v>
      </c>
      <c r="I1795" s="227"/>
      <c r="J1795" s="228">
        <f>ROUND(I1795*H1795,2)</f>
        <v>0</v>
      </c>
      <c r="K1795" s="224" t="s">
        <v>21</v>
      </c>
      <c r="L1795" s="73"/>
      <c r="M1795" s="229" t="s">
        <v>21</v>
      </c>
      <c r="N1795" s="230" t="s">
        <v>47</v>
      </c>
      <c r="O1795" s="48"/>
      <c r="P1795" s="231">
        <f>O1795*H1795</f>
        <v>0</v>
      </c>
      <c r="Q1795" s="231">
        <v>0</v>
      </c>
      <c r="R1795" s="231">
        <f>Q1795*H1795</f>
        <v>0</v>
      </c>
      <c r="S1795" s="231">
        <v>0.083169999999999994</v>
      </c>
      <c r="T1795" s="232">
        <f>S1795*H1795</f>
        <v>0.58568313999999999</v>
      </c>
      <c r="AR1795" s="24" t="s">
        <v>243</v>
      </c>
      <c r="AT1795" s="24" t="s">
        <v>156</v>
      </c>
      <c r="AU1795" s="24" t="s">
        <v>85</v>
      </c>
      <c r="AY1795" s="24" t="s">
        <v>154</v>
      </c>
      <c r="BE1795" s="233">
        <f>IF(N1795="základní",J1795,0)</f>
        <v>0</v>
      </c>
      <c r="BF1795" s="233">
        <f>IF(N1795="snížená",J1795,0)</f>
        <v>0</v>
      </c>
      <c r="BG1795" s="233">
        <f>IF(N1795="zákl. přenesená",J1795,0)</f>
        <v>0</v>
      </c>
      <c r="BH1795" s="233">
        <f>IF(N1795="sníž. přenesená",J1795,0)</f>
        <v>0</v>
      </c>
      <c r="BI1795" s="233">
        <f>IF(N1795="nulová",J1795,0)</f>
        <v>0</v>
      </c>
      <c r="BJ1795" s="24" t="s">
        <v>38</v>
      </c>
      <c r="BK1795" s="233">
        <f>ROUND(I1795*H1795,2)</f>
        <v>0</v>
      </c>
      <c r="BL1795" s="24" t="s">
        <v>243</v>
      </c>
      <c r="BM1795" s="24" t="s">
        <v>2029</v>
      </c>
    </row>
    <row r="1796" s="11" customFormat="1">
      <c r="B1796" s="234"/>
      <c r="C1796" s="235"/>
      <c r="D1796" s="236" t="s">
        <v>162</v>
      </c>
      <c r="E1796" s="237" t="s">
        <v>21</v>
      </c>
      <c r="F1796" s="238" t="s">
        <v>163</v>
      </c>
      <c r="G1796" s="235"/>
      <c r="H1796" s="237" t="s">
        <v>21</v>
      </c>
      <c r="I1796" s="239"/>
      <c r="J1796" s="235"/>
      <c r="K1796" s="235"/>
      <c r="L1796" s="240"/>
      <c r="M1796" s="241"/>
      <c r="N1796" s="242"/>
      <c r="O1796" s="242"/>
      <c r="P1796" s="242"/>
      <c r="Q1796" s="242"/>
      <c r="R1796" s="242"/>
      <c r="S1796" s="242"/>
      <c r="T1796" s="243"/>
      <c r="AT1796" s="244" t="s">
        <v>162</v>
      </c>
      <c r="AU1796" s="244" t="s">
        <v>85</v>
      </c>
      <c r="AV1796" s="11" t="s">
        <v>38</v>
      </c>
      <c r="AW1796" s="11" t="s">
        <v>36</v>
      </c>
      <c r="AX1796" s="11" t="s">
        <v>76</v>
      </c>
      <c r="AY1796" s="244" t="s">
        <v>154</v>
      </c>
    </row>
    <row r="1797" s="11" customFormat="1">
      <c r="B1797" s="234"/>
      <c r="C1797" s="235"/>
      <c r="D1797" s="236" t="s">
        <v>162</v>
      </c>
      <c r="E1797" s="237" t="s">
        <v>21</v>
      </c>
      <c r="F1797" s="238" t="s">
        <v>582</v>
      </c>
      <c r="G1797" s="235"/>
      <c r="H1797" s="237" t="s">
        <v>21</v>
      </c>
      <c r="I1797" s="239"/>
      <c r="J1797" s="235"/>
      <c r="K1797" s="235"/>
      <c r="L1797" s="240"/>
      <c r="M1797" s="241"/>
      <c r="N1797" s="242"/>
      <c r="O1797" s="242"/>
      <c r="P1797" s="242"/>
      <c r="Q1797" s="242"/>
      <c r="R1797" s="242"/>
      <c r="S1797" s="242"/>
      <c r="T1797" s="243"/>
      <c r="AT1797" s="244" t="s">
        <v>162</v>
      </c>
      <c r="AU1797" s="244" t="s">
        <v>85</v>
      </c>
      <c r="AV1797" s="11" t="s">
        <v>38</v>
      </c>
      <c r="AW1797" s="11" t="s">
        <v>36</v>
      </c>
      <c r="AX1797" s="11" t="s">
        <v>76</v>
      </c>
      <c r="AY1797" s="244" t="s">
        <v>154</v>
      </c>
    </row>
    <row r="1798" s="12" customFormat="1">
      <c r="B1798" s="245"/>
      <c r="C1798" s="246"/>
      <c r="D1798" s="236" t="s">
        <v>162</v>
      </c>
      <c r="E1798" s="247" t="s">
        <v>21</v>
      </c>
      <c r="F1798" s="248" t="s">
        <v>305</v>
      </c>
      <c r="G1798" s="246"/>
      <c r="H1798" s="249">
        <v>7.0419999999999998</v>
      </c>
      <c r="I1798" s="250"/>
      <c r="J1798" s="246"/>
      <c r="K1798" s="246"/>
      <c r="L1798" s="251"/>
      <c r="M1798" s="252"/>
      <c r="N1798" s="253"/>
      <c r="O1798" s="253"/>
      <c r="P1798" s="253"/>
      <c r="Q1798" s="253"/>
      <c r="R1798" s="253"/>
      <c r="S1798" s="253"/>
      <c r="T1798" s="254"/>
      <c r="AT1798" s="255" t="s">
        <v>162</v>
      </c>
      <c r="AU1798" s="255" t="s">
        <v>85</v>
      </c>
      <c r="AV1798" s="12" t="s">
        <v>85</v>
      </c>
      <c r="AW1798" s="12" t="s">
        <v>36</v>
      </c>
      <c r="AX1798" s="12" t="s">
        <v>76</v>
      </c>
      <c r="AY1798" s="255" t="s">
        <v>154</v>
      </c>
    </row>
    <row r="1799" s="13" customFormat="1">
      <c r="B1799" s="256"/>
      <c r="C1799" s="257"/>
      <c r="D1799" s="236" t="s">
        <v>162</v>
      </c>
      <c r="E1799" s="258" t="s">
        <v>21</v>
      </c>
      <c r="F1799" s="259" t="s">
        <v>166</v>
      </c>
      <c r="G1799" s="257"/>
      <c r="H1799" s="260">
        <v>7.0419999999999998</v>
      </c>
      <c r="I1799" s="261"/>
      <c r="J1799" s="257"/>
      <c r="K1799" s="257"/>
      <c r="L1799" s="262"/>
      <c r="M1799" s="263"/>
      <c r="N1799" s="264"/>
      <c r="O1799" s="264"/>
      <c r="P1799" s="264"/>
      <c r="Q1799" s="264"/>
      <c r="R1799" s="264"/>
      <c r="S1799" s="264"/>
      <c r="T1799" s="265"/>
      <c r="AT1799" s="266" t="s">
        <v>162</v>
      </c>
      <c r="AU1799" s="266" t="s">
        <v>85</v>
      </c>
      <c r="AV1799" s="13" t="s">
        <v>160</v>
      </c>
      <c r="AW1799" s="13" t="s">
        <v>36</v>
      </c>
      <c r="AX1799" s="13" t="s">
        <v>38</v>
      </c>
      <c r="AY1799" s="266" t="s">
        <v>154</v>
      </c>
    </row>
    <row r="1800" s="1" customFormat="1" ht="25.5" customHeight="1">
      <c r="B1800" s="47"/>
      <c r="C1800" s="222" t="s">
        <v>2030</v>
      </c>
      <c r="D1800" s="222" t="s">
        <v>156</v>
      </c>
      <c r="E1800" s="223" t="s">
        <v>2031</v>
      </c>
      <c r="F1800" s="224" t="s">
        <v>2032</v>
      </c>
      <c r="G1800" s="225" t="s">
        <v>159</v>
      </c>
      <c r="H1800" s="226">
        <v>7.0419999999999998</v>
      </c>
      <c r="I1800" s="227"/>
      <c r="J1800" s="228">
        <f>ROUND(I1800*H1800,2)</f>
        <v>0</v>
      </c>
      <c r="K1800" s="224" t="s">
        <v>21</v>
      </c>
      <c r="L1800" s="73"/>
      <c r="M1800" s="229" t="s">
        <v>21</v>
      </c>
      <c r="N1800" s="230" t="s">
        <v>47</v>
      </c>
      <c r="O1800" s="48"/>
      <c r="P1800" s="231">
        <f>O1800*H1800</f>
        <v>0</v>
      </c>
      <c r="Q1800" s="231">
        <v>0.0036700000000000001</v>
      </c>
      <c r="R1800" s="231">
        <f>Q1800*H1800</f>
        <v>0.025844140000000002</v>
      </c>
      <c r="S1800" s="231">
        <v>0</v>
      </c>
      <c r="T1800" s="232">
        <f>S1800*H1800</f>
        <v>0</v>
      </c>
      <c r="AR1800" s="24" t="s">
        <v>243</v>
      </c>
      <c r="AT1800" s="24" t="s">
        <v>156</v>
      </c>
      <c r="AU1800" s="24" t="s">
        <v>85</v>
      </c>
      <c r="AY1800" s="24" t="s">
        <v>154</v>
      </c>
      <c r="BE1800" s="233">
        <f>IF(N1800="základní",J1800,0)</f>
        <v>0</v>
      </c>
      <c r="BF1800" s="233">
        <f>IF(N1800="snížená",J1800,0)</f>
        <v>0</v>
      </c>
      <c r="BG1800" s="233">
        <f>IF(N1800="zákl. přenesená",J1800,0)</f>
        <v>0</v>
      </c>
      <c r="BH1800" s="233">
        <f>IF(N1800="sníž. přenesená",J1800,0)</f>
        <v>0</v>
      </c>
      <c r="BI1800" s="233">
        <f>IF(N1800="nulová",J1800,0)</f>
        <v>0</v>
      </c>
      <c r="BJ1800" s="24" t="s">
        <v>38</v>
      </c>
      <c r="BK1800" s="233">
        <f>ROUND(I1800*H1800,2)</f>
        <v>0</v>
      </c>
      <c r="BL1800" s="24" t="s">
        <v>243</v>
      </c>
      <c r="BM1800" s="24" t="s">
        <v>2033</v>
      </c>
    </row>
    <row r="1801" s="11" customFormat="1">
      <c r="B1801" s="234"/>
      <c r="C1801" s="235"/>
      <c r="D1801" s="236" t="s">
        <v>162</v>
      </c>
      <c r="E1801" s="237" t="s">
        <v>21</v>
      </c>
      <c r="F1801" s="238" t="s">
        <v>285</v>
      </c>
      <c r="G1801" s="235"/>
      <c r="H1801" s="237" t="s">
        <v>21</v>
      </c>
      <c r="I1801" s="239"/>
      <c r="J1801" s="235"/>
      <c r="K1801" s="235"/>
      <c r="L1801" s="240"/>
      <c r="M1801" s="241"/>
      <c r="N1801" s="242"/>
      <c r="O1801" s="242"/>
      <c r="P1801" s="242"/>
      <c r="Q1801" s="242"/>
      <c r="R1801" s="242"/>
      <c r="S1801" s="242"/>
      <c r="T1801" s="243"/>
      <c r="AT1801" s="244" t="s">
        <v>162</v>
      </c>
      <c r="AU1801" s="244" t="s">
        <v>85</v>
      </c>
      <c r="AV1801" s="11" t="s">
        <v>38</v>
      </c>
      <c r="AW1801" s="11" t="s">
        <v>36</v>
      </c>
      <c r="AX1801" s="11" t="s">
        <v>76</v>
      </c>
      <c r="AY1801" s="244" t="s">
        <v>154</v>
      </c>
    </row>
    <row r="1802" s="11" customFormat="1">
      <c r="B1802" s="234"/>
      <c r="C1802" s="235"/>
      <c r="D1802" s="236" t="s">
        <v>162</v>
      </c>
      <c r="E1802" s="237" t="s">
        <v>21</v>
      </c>
      <c r="F1802" s="238" t="s">
        <v>304</v>
      </c>
      <c r="G1802" s="235"/>
      <c r="H1802" s="237" t="s">
        <v>21</v>
      </c>
      <c r="I1802" s="239"/>
      <c r="J1802" s="235"/>
      <c r="K1802" s="235"/>
      <c r="L1802" s="240"/>
      <c r="M1802" s="241"/>
      <c r="N1802" s="242"/>
      <c r="O1802" s="242"/>
      <c r="P1802" s="242"/>
      <c r="Q1802" s="242"/>
      <c r="R1802" s="242"/>
      <c r="S1802" s="242"/>
      <c r="T1802" s="243"/>
      <c r="AT1802" s="244" t="s">
        <v>162</v>
      </c>
      <c r="AU1802" s="244" t="s">
        <v>85</v>
      </c>
      <c r="AV1802" s="11" t="s">
        <v>38</v>
      </c>
      <c r="AW1802" s="11" t="s">
        <v>36</v>
      </c>
      <c r="AX1802" s="11" t="s">
        <v>76</v>
      </c>
      <c r="AY1802" s="244" t="s">
        <v>154</v>
      </c>
    </row>
    <row r="1803" s="12" customFormat="1">
      <c r="B1803" s="245"/>
      <c r="C1803" s="246"/>
      <c r="D1803" s="236" t="s">
        <v>162</v>
      </c>
      <c r="E1803" s="247" t="s">
        <v>21</v>
      </c>
      <c r="F1803" s="248" t="s">
        <v>305</v>
      </c>
      <c r="G1803" s="246"/>
      <c r="H1803" s="249">
        <v>7.0419999999999998</v>
      </c>
      <c r="I1803" s="250"/>
      <c r="J1803" s="246"/>
      <c r="K1803" s="246"/>
      <c r="L1803" s="251"/>
      <c r="M1803" s="252"/>
      <c r="N1803" s="253"/>
      <c r="O1803" s="253"/>
      <c r="P1803" s="253"/>
      <c r="Q1803" s="253"/>
      <c r="R1803" s="253"/>
      <c r="S1803" s="253"/>
      <c r="T1803" s="254"/>
      <c r="AT1803" s="255" t="s">
        <v>162</v>
      </c>
      <c r="AU1803" s="255" t="s">
        <v>85</v>
      </c>
      <c r="AV1803" s="12" t="s">
        <v>85</v>
      </c>
      <c r="AW1803" s="12" t="s">
        <v>36</v>
      </c>
      <c r="AX1803" s="12" t="s">
        <v>76</v>
      </c>
      <c r="AY1803" s="255" t="s">
        <v>154</v>
      </c>
    </row>
    <row r="1804" s="14" customFormat="1">
      <c r="B1804" s="267"/>
      <c r="C1804" s="268"/>
      <c r="D1804" s="236" t="s">
        <v>162</v>
      </c>
      <c r="E1804" s="269" t="s">
        <v>21</v>
      </c>
      <c r="F1804" s="270" t="s">
        <v>306</v>
      </c>
      <c r="G1804" s="268"/>
      <c r="H1804" s="271">
        <v>7.0419999999999998</v>
      </c>
      <c r="I1804" s="272"/>
      <c r="J1804" s="268"/>
      <c r="K1804" s="268"/>
      <c r="L1804" s="273"/>
      <c r="M1804" s="274"/>
      <c r="N1804" s="275"/>
      <c r="O1804" s="275"/>
      <c r="P1804" s="275"/>
      <c r="Q1804" s="275"/>
      <c r="R1804" s="275"/>
      <c r="S1804" s="275"/>
      <c r="T1804" s="276"/>
      <c r="AT1804" s="277" t="s">
        <v>162</v>
      </c>
      <c r="AU1804" s="277" t="s">
        <v>85</v>
      </c>
      <c r="AV1804" s="14" t="s">
        <v>170</v>
      </c>
      <c r="AW1804" s="14" t="s">
        <v>36</v>
      </c>
      <c r="AX1804" s="14" t="s">
        <v>76</v>
      </c>
      <c r="AY1804" s="277" t="s">
        <v>154</v>
      </c>
    </row>
    <row r="1805" s="13" customFormat="1">
      <c r="B1805" s="256"/>
      <c r="C1805" s="257"/>
      <c r="D1805" s="236" t="s">
        <v>162</v>
      </c>
      <c r="E1805" s="258" t="s">
        <v>21</v>
      </c>
      <c r="F1805" s="259" t="s">
        <v>166</v>
      </c>
      <c r="G1805" s="257"/>
      <c r="H1805" s="260">
        <v>7.0419999999999998</v>
      </c>
      <c r="I1805" s="261"/>
      <c r="J1805" s="257"/>
      <c r="K1805" s="257"/>
      <c r="L1805" s="262"/>
      <c r="M1805" s="263"/>
      <c r="N1805" s="264"/>
      <c r="O1805" s="264"/>
      <c r="P1805" s="264"/>
      <c r="Q1805" s="264"/>
      <c r="R1805" s="264"/>
      <c r="S1805" s="264"/>
      <c r="T1805" s="265"/>
      <c r="AT1805" s="266" t="s">
        <v>162</v>
      </c>
      <c r="AU1805" s="266" t="s">
        <v>85</v>
      </c>
      <c r="AV1805" s="13" t="s">
        <v>160</v>
      </c>
      <c r="AW1805" s="13" t="s">
        <v>36</v>
      </c>
      <c r="AX1805" s="13" t="s">
        <v>38</v>
      </c>
      <c r="AY1805" s="266" t="s">
        <v>154</v>
      </c>
    </row>
    <row r="1806" s="1" customFormat="1" ht="25.5" customHeight="1">
      <c r="B1806" s="47"/>
      <c r="C1806" s="280" t="s">
        <v>2034</v>
      </c>
      <c r="D1806" s="280" t="s">
        <v>293</v>
      </c>
      <c r="E1806" s="281" t="s">
        <v>2035</v>
      </c>
      <c r="F1806" s="282" t="s">
        <v>2036</v>
      </c>
      <c r="G1806" s="283" t="s">
        <v>159</v>
      </c>
      <c r="H1806" s="284">
        <v>7.7460000000000004</v>
      </c>
      <c r="I1806" s="285"/>
      <c r="J1806" s="286">
        <f>ROUND(I1806*H1806,2)</f>
        <v>0</v>
      </c>
      <c r="K1806" s="282" t="s">
        <v>21</v>
      </c>
      <c r="L1806" s="287"/>
      <c r="M1806" s="288" t="s">
        <v>21</v>
      </c>
      <c r="N1806" s="289" t="s">
        <v>47</v>
      </c>
      <c r="O1806" s="48"/>
      <c r="P1806" s="231">
        <f>O1806*H1806</f>
        <v>0</v>
      </c>
      <c r="Q1806" s="231">
        <v>0.019199999999999998</v>
      </c>
      <c r="R1806" s="231">
        <f>Q1806*H1806</f>
        <v>0.1487232</v>
      </c>
      <c r="S1806" s="231">
        <v>0</v>
      </c>
      <c r="T1806" s="232">
        <f>S1806*H1806</f>
        <v>0</v>
      </c>
      <c r="AR1806" s="24" t="s">
        <v>362</v>
      </c>
      <c r="AT1806" s="24" t="s">
        <v>293</v>
      </c>
      <c r="AU1806" s="24" t="s">
        <v>85</v>
      </c>
      <c r="AY1806" s="24" t="s">
        <v>154</v>
      </c>
      <c r="BE1806" s="233">
        <f>IF(N1806="základní",J1806,0)</f>
        <v>0</v>
      </c>
      <c r="BF1806" s="233">
        <f>IF(N1806="snížená",J1806,0)</f>
        <v>0</v>
      </c>
      <c r="BG1806" s="233">
        <f>IF(N1806="zákl. přenesená",J1806,0)</f>
        <v>0</v>
      </c>
      <c r="BH1806" s="233">
        <f>IF(N1806="sníž. přenesená",J1806,0)</f>
        <v>0</v>
      </c>
      <c r="BI1806" s="233">
        <f>IF(N1806="nulová",J1806,0)</f>
        <v>0</v>
      </c>
      <c r="BJ1806" s="24" t="s">
        <v>38</v>
      </c>
      <c r="BK1806" s="233">
        <f>ROUND(I1806*H1806,2)</f>
        <v>0</v>
      </c>
      <c r="BL1806" s="24" t="s">
        <v>243</v>
      </c>
      <c r="BM1806" s="24" t="s">
        <v>2037</v>
      </c>
    </row>
    <row r="1807" s="1" customFormat="1" ht="16.5" customHeight="1">
      <c r="B1807" s="47"/>
      <c r="C1807" s="222" t="s">
        <v>2038</v>
      </c>
      <c r="D1807" s="222" t="s">
        <v>156</v>
      </c>
      <c r="E1807" s="223" t="s">
        <v>2039</v>
      </c>
      <c r="F1807" s="224" t="s">
        <v>2040</v>
      </c>
      <c r="G1807" s="225" t="s">
        <v>159</v>
      </c>
      <c r="H1807" s="226">
        <v>7.0419999999999998</v>
      </c>
      <c r="I1807" s="227"/>
      <c r="J1807" s="228">
        <f>ROUND(I1807*H1807,2)</f>
        <v>0</v>
      </c>
      <c r="K1807" s="224" t="s">
        <v>21</v>
      </c>
      <c r="L1807" s="73"/>
      <c r="M1807" s="229" t="s">
        <v>21</v>
      </c>
      <c r="N1807" s="230" t="s">
        <v>47</v>
      </c>
      <c r="O1807" s="48"/>
      <c r="P1807" s="231">
        <f>O1807*H1807</f>
        <v>0</v>
      </c>
      <c r="Q1807" s="231">
        <v>0</v>
      </c>
      <c r="R1807" s="231">
        <f>Q1807*H1807</f>
        <v>0</v>
      </c>
      <c r="S1807" s="231">
        <v>0</v>
      </c>
      <c r="T1807" s="232">
        <f>S1807*H1807</f>
        <v>0</v>
      </c>
      <c r="AR1807" s="24" t="s">
        <v>243</v>
      </c>
      <c r="AT1807" s="24" t="s">
        <v>156</v>
      </c>
      <c r="AU1807" s="24" t="s">
        <v>85</v>
      </c>
      <c r="AY1807" s="24" t="s">
        <v>154</v>
      </c>
      <c r="BE1807" s="233">
        <f>IF(N1807="základní",J1807,0)</f>
        <v>0</v>
      </c>
      <c r="BF1807" s="233">
        <f>IF(N1807="snížená",J1807,0)</f>
        <v>0</v>
      </c>
      <c r="BG1807" s="233">
        <f>IF(N1807="zákl. přenesená",J1807,0)</f>
        <v>0</v>
      </c>
      <c r="BH1807" s="233">
        <f>IF(N1807="sníž. přenesená",J1807,0)</f>
        <v>0</v>
      </c>
      <c r="BI1807" s="233">
        <f>IF(N1807="nulová",J1807,0)</f>
        <v>0</v>
      </c>
      <c r="BJ1807" s="24" t="s">
        <v>38</v>
      </c>
      <c r="BK1807" s="233">
        <f>ROUND(I1807*H1807,2)</f>
        <v>0</v>
      </c>
      <c r="BL1807" s="24" t="s">
        <v>243</v>
      </c>
      <c r="BM1807" s="24" t="s">
        <v>2041</v>
      </c>
    </row>
    <row r="1808" s="1" customFormat="1" ht="16.5" customHeight="1">
      <c r="B1808" s="47"/>
      <c r="C1808" s="222" t="s">
        <v>2042</v>
      </c>
      <c r="D1808" s="222" t="s">
        <v>156</v>
      </c>
      <c r="E1808" s="223" t="s">
        <v>2043</v>
      </c>
      <c r="F1808" s="224" t="s">
        <v>2044</v>
      </c>
      <c r="G1808" s="225" t="s">
        <v>159</v>
      </c>
      <c r="H1808" s="226">
        <v>7.0419999999999998</v>
      </c>
      <c r="I1808" s="227"/>
      <c r="J1808" s="228">
        <f>ROUND(I1808*H1808,2)</f>
        <v>0</v>
      </c>
      <c r="K1808" s="224" t="s">
        <v>21</v>
      </c>
      <c r="L1808" s="73"/>
      <c r="M1808" s="229" t="s">
        <v>21</v>
      </c>
      <c r="N1808" s="230" t="s">
        <v>47</v>
      </c>
      <c r="O1808" s="48"/>
      <c r="P1808" s="231">
        <f>O1808*H1808</f>
        <v>0</v>
      </c>
      <c r="Q1808" s="231">
        <v>0.00029999999999999997</v>
      </c>
      <c r="R1808" s="231">
        <f>Q1808*H1808</f>
        <v>0.0021125999999999996</v>
      </c>
      <c r="S1808" s="231">
        <v>0</v>
      </c>
      <c r="T1808" s="232">
        <f>S1808*H1808</f>
        <v>0</v>
      </c>
      <c r="AR1808" s="24" t="s">
        <v>243</v>
      </c>
      <c r="AT1808" s="24" t="s">
        <v>156</v>
      </c>
      <c r="AU1808" s="24" t="s">
        <v>85</v>
      </c>
      <c r="AY1808" s="24" t="s">
        <v>154</v>
      </c>
      <c r="BE1808" s="233">
        <f>IF(N1808="základní",J1808,0)</f>
        <v>0</v>
      </c>
      <c r="BF1808" s="233">
        <f>IF(N1808="snížená",J1808,0)</f>
        <v>0</v>
      </c>
      <c r="BG1808" s="233">
        <f>IF(N1808="zákl. přenesená",J1808,0)</f>
        <v>0</v>
      </c>
      <c r="BH1808" s="233">
        <f>IF(N1808="sníž. přenesená",J1808,0)</f>
        <v>0</v>
      </c>
      <c r="BI1808" s="233">
        <f>IF(N1808="nulová",J1808,0)</f>
        <v>0</v>
      </c>
      <c r="BJ1808" s="24" t="s">
        <v>38</v>
      </c>
      <c r="BK1808" s="233">
        <f>ROUND(I1808*H1808,2)</f>
        <v>0</v>
      </c>
      <c r="BL1808" s="24" t="s">
        <v>243</v>
      </c>
      <c r="BM1808" s="24" t="s">
        <v>2045</v>
      </c>
    </row>
    <row r="1809" s="1" customFormat="1" ht="16.5" customHeight="1">
      <c r="B1809" s="47"/>
      <c r="C1809" s="222" t="s">
        <v>2046</v>
      </c>
      <c r="D1809" s="222" t="s">
        <v>156</v>
      </c>
      <c r="E1809" s="223" t="s">
        <v>2047</v>
      </c>
      <c r="F1809" s="224" t="s">
        <v>2048</v>
      </c>
      <c r="G1809" s="225" t="s">
        <v>269</v>
      </c>
      <c r="H1809" s="226">
        <v>27</v>
      </c>
      <c r="I1809" s="227"/>
      <c r="J1809" s="228">
        <f>ROUND(I1809*H1809,2)</f>
        <v>0</v>
      </c>
      <c r="K1809" s="224" t="s">
        <v>21</v>
      </c>
      <c r="L1809" s="73"/>
      <c r="M1809" s="229" t="s">
        <v>21</v>
      </c>
      <c r="N1809" s="230" t="s">
        <v>47</v>
      </c>
      <c r="O1809" s="48"/>
      <c r="P1809" s="231">
        <f>O1809*H1809</f>
        <v>0</v>
      </c>
      <c r="Q1809" s="231">
        <v>0</v>
      </c>
      <c r="R1809" s="231">
        <f>Q1809*H1809</f>
        <v>0</v>
      </c>
      <c r="S1809" s="231">
        <v>0</v>
      </c>
      <c r="T1809" s="232">
        <f>S1809*H1809</f>
        <v>0</v>
      </c>
      <c r="AR1809" s="24" t="s">
        <v>243</v>
      </c>
      <c r="AT1809" s="24" t="s">
        <v>156</v>
      </c>
      <c r="AU1809" s="24" t="s">
        <v>85</v>
      </c>
      <c r="AY1809" s="24" t="s">
        <v>154</v>
      </c>
      <c r="BE1809" s="233">
        <f>IF(N1809="základní",J1809,0)</f>
        <v>0</v>
      </c>
      <c r="BF1809" s="233">
        <f>IF(N1809="snížená",J1809,0)</f>
        <v>0</v>
      </c>
      <c r="BG1809" s="233">
        <f>IF(N1809="zákl. přenesená",J1809,0)</f>
        <v>0</v>
      </c>
      <c r="BH1809" s="233">
        <f>IF(N1809="sníž. přenesená",J1809,0)</f>
        <v>0</v>
      </c>
      <c r="BI1809" s="233">
        <f>IF(N1809="nulová",J1809,0)</f>
        <v>0</v>
      </c>
      <c r="BJ1809" s="24" t="s">
        <v>38</v>
      </c>
      <c r="BK1809" s="233">
        <f>ROUND(I1809*H1809,2)</f>
        <v>0</v>
      </c>
      <c r="BL1809" s="24" t="s">
        <v>243</v>
      </c>
      <c r="BM1809" s="24" t="s">
        <v>2049</v>
      </c>
    </row>
    <row r="1810" s="1" customFormat="1" ht="16.5" customHeight="1">
      <c r="B1810" s="47"/>
      <c r="C1810" s="222" t="s">
        <v>2050</v>
      </c>
      <c r="D1810" s="222" t="s">
        <v>156</v>
      </c>
      <c r="E1810" s="223" t="s">
        <v>2051</v>
      </c>
      <c r="F1810" s="224" t="s">
        <v>2052</v>
      </c>
      <c r="G1810" s="225" t="s">
        <v>179</v>
      </c>
      <c r="H1810" s="226">
        <v>10.619999999999999</v>
      </c>
      <c r="I1810" s="227"/>
      <c r="J1810" s="228">
        <f>ROUND(I1810*H1810,2)</f>
        <v>0</v>
      </c>
      <c r="K1810" s="224" t="s">
        <v>21</v>
      </c>
      <c r="L1810" s="73"/>
      <c r="M1810" s="229" t="s">
        <v>21</v>
      </c>
      <c r="N1810" s="230" t="s">
        <v>47</v>
      </c>
      <c r="O1810" s="48"/>
      <c r="P1810" s="231">
        <f>O1810*H1810</f>
        <v>0</v>
      </c>
      <c r="Q1810" s="231">
        <v>0.00017000000000000001</v>
      </c>
      <c r="R1810" s="231">
        <f>Q1810*H1810</f>
        <v>0.0018054</v>
      </c>
      <c r="S1810" s="231">
        <v>0</v>
      </c>
      <c r="T1810" s="232">
        <f>S1810*H1810</f>
        <v>0</v>
      </c>
      <c r="AR1810" s="24" t="s">
        <v>243</v>
      </c>
      <c r="AT1810" s="24" t="s">
        <v>156</v>
      </c>
      <c r="AU1810" s="24" t="s">
        <v>85</v>
      </c>
      <c r="AY1810" s="24" t="s">
        <v>154</v>
      </c>
      <c r="BE1810" s="233">
        <f>IF(N1810="základní",J1810,0)</f>
        <v>0</v>
      </c>
      <c r="BF1810" s="233">
        <f>IF(N1810="snížená",J1810,0)</f>
        <v>0</v>
      </c>
      <c r="BG1810" s="233">
        <f>IF(N1810="zákl. přenesená",J1810,0)</f>
        <v>0</v>
      </c>
      <c r="BH1810" s="233">
        <f>IF(N1810="sníž. přenesená",J1810,0)</f>
        <v>0</v>
      </c>
      <c r="BI1810" s="233">
        <f>IF(N1810="nulová",J1810,0)</f>
        <v>0</v>
      </c>
      <c r="BJ1810" s="24" t="s">
        <v>38</v>
      </c>
      <c r="BK1810" s="233">
        <f>ROUND(I1810*H1810,2)</f>
        <v>0</v>
      </c>
      <c r="BL1810" s="24" t="s">
        <v>243</v>
      </c>
      <c r="BM1810" s="24" t="s">
        <v>2053</v>
      </c>
    </row>
    <row r="1811" s="11" customFormat="1">
      <c r="B1811" s="234"/>
      <c r="C1811" s="235"/>
      <c r="D1811" s="236" t="s">
        <v>162</v>
      </c>
      <c r="E1811" s="237" t="s">
        <v>21</v>
      </c>
      <c r="F1811" s="238" t="s">
        <v>285</v>
      </c>
      <c r="G1811" s="235"/>
      <c r="H1811" s="237" t="s">
        <v>21</v>
      </c>
      <c r="I1811" s="239"/>
      <c r="J1811" s="235"/>
      <c r="K1811" s="235"/>
      <c r="L1811" s="240"/>
      <c r="M1811" s="241"/>
      <c r="N1811" s="242"/>
      <c r="O1811" s="242"/>
      <c r="P1811" s="242"/>
      <c r="Q1811" s="242"/>
      <c r="R1811" s="242"/>
      <c r="S1811" s="242"/>
      <c r="T1811" s="243"/>
      <c r="AT1811" s="244" t="s">
        <v>162</v>
      </c>
      <c r="AU1811" s="244" t="s">
        <v>85</v>
      </c>
      <c r="AV1811" s="11" t="s">
        <v>38</v>
      </c>
      <c r="AW1811" s="11" t="s">
        <v>36</v>
      </c>
      <c r="AX1811" s="11" t="s">
        <v>76</v>
      </c>
      <c r="AY1811" s="244" t="s">
        <v>154</v>
      </c>
    </row>
    <row r="1812" s="11" customFormat="1">
      <c r="B1812" s="234"/>
      <c r="C1812" s="235"/>
      <c r="D1812" s="236" t="s">
        <v>162</v>
      </c>
      <c r="E1812" s="237" t="s">
        <v>21</v>
      </c>
      <c r="F1812" s="238" t="s">
        <v>304</v>
      </c>
      <c r="G1812" s="235"/>
      <c r="H1812" s="237" t="s">
        <v>21</v>
      </c>
      <c r="I1812" s="239"/>
      <c r="J1812" s="235"/>
      <c r="K1812" s="235"/>
      <c r="L1812" s="240"/>
      <c r="M1812" s="241"/>
      <c r="N1812" s="242"/>
      <c r="O1812" s="242"/>
      <c r="P1812" s="242"/>
      <c r="Q1812" s="242"/>
      <c r="R1812" s="242"/>
      <c r="S1812" s="242"/>
      <c r="T1812" s="243"/>
      <c r="AT1812" s="244" t="s">
        <v>162</v>
      </c>
      <c r="AU1812" s="244" t="s">
        <v>85</v>
      </c>
      <c r="AV1812" s="11" t="s">
        <v>38</v>
      </c>
      <c r="AW1812" s="11" t="s">
        <v>36</v>
      </c>
      <c r="AX1812" s="11" t="s">
        <v>76</v>
      </c>
      <c r="AY1812" s="244" t="s">
        <v>154</v>
      </c>
    </row>
    <row r="1813" s="12" customFormat="1">
      <c r="B1813" s="245"/>
      <c r="C1813" s="246"/>
      <c r="D1813" s="236" t="s">
        <v>162</v>
      </c>
      <c r="E1813" s="247" t="s">
        <v>21</v>
      </c>
      <c r="F1813" s="248" t="s">
        <v>2054</v>
      </c>
      <c r="G1813" s="246"/>
      <c r="H1813" s="249">
        <v>10.619999999999999</v>
      </c>
      <c r="I1813" s="250"/>
      <c r="J1813" s="246"/>
      <c r="K1813" s="246"/>
      <c r="L1813" s="251"/>
      <c r="M1813" s="252"/>
      <c r="N1813" s="253"/>
      <c r="O1813" s="253"/>
      <c r="P1813" s="253"/>
      <c r="Q1813" s="253"/>
      <c r="R1813" s="253"/>
      <c r="S1813" s="253"/>
      <c r="T1813" s="254"/>
      <c r="AT1813" s="255" t="s">
        <v>162</v>
      </c>
      <c r="AU1813" s="255" t="s">
        <v>85</v>
      </c>
      <c r="AV1813" s="12" t="s">
        <v>85</v>
      </c>
      <c r="AW1813" s="12" t="s">
        <v>36</v>
      </c>
      <c r="AX1813" s="12" t="s">
        <v>76</v>
      </c>
      <c r="AY1813" s="255" t="s">
        <v>154</v>
      </c>
    </row>
    <row r="1814" s="14" customFormat="1">
      <c r="B1814" s="267"/>
      <c r="C1814" s="268"/>
      <c r="D1814" s="236" t="s">
        <v>162</v>
      </c>
      <c r="E1814" s="269" t="s">
        <v>21</v>
      </c>
      <c r="F1814" s="270" t="s">
        <v>306</v>
      </c>
      <c r="G1814" s="268"/>
      <c r="H1814" s="271">
        <v>10.619999999999999</v>
      </c>
      <c r="I1814" s="272"/>
      <c r="J1814" s="268"/>
      <c r="K1814" s="268"/>
      <c r="L1814" s="273"/>
      <c r="M1814" s="274"/>
      <c r="N1814" s="275"/>
      <c r="O1814" s="275"/>
      <c r="P1814" s="275"/>
      <c r="Q1814" s="275"/>
      <c r="R1814" s="275"/>
      <c r="S1814" s="275"/>
      <c r="T1814" s="276"/>
      <c r="AT1814" s="277" t="s">
        <v>162</v>
      </c>
      <c r="AU1814" s="277" t="s">
        <v>85</v>
      </c>
      <c r="AV1814" s="14" t="s">
        <v>170</v>
      </c>
      <c r="AW1814" s="14" t="s">
        <v>36</v>
      </c>
      <c r="AX1814" s="14" t="s">
        <v>76</v>
      </c>
      <c r="AY1814" s="277" t="s">
        <v>154</v>
      </c>
    </row>
    <row r="1815" s="13" customFormat="1">
      <c r="B1815" s="256"/>
      <c r="C1815" s="257"/>
      <c r="D1815" s="236" t="s">
        <v>162</v>
      </c>
      <c r="E1815" s="258" t="s">
        <v>21</v>
      </c>
      <c r="F1815" s="259" t="s">
        <v>166</v>
      </c>
      <c r="G1815" s="257"/>
      <c r="H1815" s="260">
        <v>10.619999999999999</v>
      </c>
      <c r="I1815" s="261"/>
      <c r="J1815" s="257"/>
      <c r="K1815" s="257"/>
      <c r="L1815" s="262"/>
      <c r="M1815" s="263"/>
      <c r="N1815" s="264"/>
      <c r="O1815" s="264"/>
      <c r="P1815" s="264"/>
      <c r="Q1815" s="264"/>
      <c r="R1815" s="264"/>
      <c r="S1815" s="264"/>
      <c r="T1815" s="265"/>
      <c r="AT1815" s="266" t="s">
        <v>162</v>
      </c>
      <c r="AU1815" s="266" t="s">
        <v>85</v>
      </c>
      <c r="AV1815" s="13" t="s">
        <v>160</v>
      </c>
      <c r="AW1815" s="13" t="s">
        <v>36</v>
      </c>
      <c r="AX1815" s="13" t="s">
        <v>38</v>
      </c>
      <c r="AY1815" s="266" t="s">
        <v>154</v>
      </c>
    </row>
    <row r="1816" s="1" customFormat="1" ht="16.5" customHeight="1">
      <c r="B1816" s="47"/>
      <c r="C1816" s="280" t="s">
        <v>2055</v>
      </c>
      <c r="D1816" s="280" t="s">
        <v>293</v>
      </c>
      <c r="E1816" s="281" t="s">
        <v>2056</v>
      </c>
      <c r="F1816" s="282" t="s">
        <v>2057</v>
      </c>
      <c r="G1816" s="283" t="s">
        <v>179</v>
      </c>
      <c r="H1816" s="284">
        <v>11.151</v>
      </c>
      <c r="I1816" s="285"/>
      <c r="J1816" s="286">
        <f>ROUND(I1816*H1816,2)</f>
        <v>0</v>
      </c>
      <c r="K1816" s="282" t="s">
        <v>21</v>
      </c>
      <c r="L1816" s="287"/>
      <c r="M1816" s="288" t="s">
        <v>21</v>
      </c>
      <c r="N1816" s="289" t="s">
        <v>47</v>
      </c>
      <c r="O1816" s="48"/>
      <c r="P1816" s="231">
        <f>O1816*H1816</f>
        <v>0</v>
      </c>
      <c r="Q1816" s="231">
        <v>1.0000000000000001E-05</v>
      </c>
      <c r="R1816" s="231">
        <f>Q1816*H1816</f>
        <v>0.00011151000000000001</v>
      </c>
      <c r="S1816" s="231">
        <v>0</v>
      </c>
      <c r="T1816" s="232">
        <f>S1816*H1816</f>
        <v>0</v>
      </c>
      <c r="AR1816" s="24" t="s">
        <v>362</v>
      </c>
      <c r="AT1816" s="24" t="s">
        <v>293</v>
      </c>
      <c r="AU1816" s="24" t="s">
        <v>85</v>
      </c>
      <c r="AY1816" s="24" t="s">
        <v>154</v>
      </c>
      <c r="BE1816" s="233">
        <f>IF(N1816="základní",J1816,0)</f>
        <v>0</v>
      </c>
      <c r="BF1816" s="233">
        <f>IF(N1816="snížená",J1816,0)</f>
        <v>0</v>
      </c>
      <c r="BG1816" s="233">
        <f>IF(N1816="zákl. přenesená",J1816,0)</f>
        <v>0</v>
      </c>
      <c r="BH1816" s="233">
        <f>IF(N1816="sníž. přenesená",J1816,0)</f>
        <v>0</v>
      </c>
      <c r="BI1816" s="233">
        <f>IF(N1816="nulová",J1816,0)</f>
        <v>0</v>
      </c>
      <c r="BJ1816" s="24" t="s">
        <v>38</v>
      </c>
      <c r="BK1816" s="233">
        <f>ROUND(I1816*H1816,2)</f>
        <v>0</v>
      </c>
      <c r="BL1816" s="24" t="s">
        <v>243</v>
      </c>
      <c r="BM1816" s="24" t="s">
        <v>2058</v>
      </c>
    </row>
    <row r="1817" s="1" customFormat="1" ht="16.5" customHeight="1">
      <c r="B1817" s="47"/>
      <c r="C1817" s="222" t="s">
        <v>2059</v>
      </c>
      <c r="D1817" s="222" t="s">
        <v>156</v>
      </c>
      <c r="E1817" s="223" t="s">
        <v>2060</v>
      </c>
      <c r="F1817" s="224" t="s">
        <v>2061</v>
      </c>
      <c r="G1817" s="225" t="s">
        <v>269</v>
      </c>
      <c r="H1817" s="226">
        <v>4</v>
      </c>
      <c r="I1817" s="227"/>
      <c r="J1817" s="228">
        <f>ROUND(I1817*H1817,2)</f>
        <v>0</v>
      </c>
      <c r="K1817" s="224" t="s">
        <v>21</v>
      </c>
      <c r="L1817" s="73"/>
      <c r="M1817" s="229" t="s">
        <v>21</v>
      </c>
      <c r="N1817" s="230" t="s">
        <v>47</v>
      </c>
      <c r="O1817" s="48"/>
      <c r="P1817" s="231">
        <f>O1817*H1817</f>
        <v>0</v>
      </c>
      <c r="Q1817" s="231">
        <v>0.00017000000000000001</v>
      </c>
      <c r="R1817" s="231">
        <f>Q1817*H1817</f>
        <v>0.00068000000000000005</v>
      </c>
      <c r="S1817" s="231">
        <v>0</v>
      </c>
      <c r="T1817" s="232">
        <f>S1817*H1817</f>
        <v>0</v>
      </c>
      <c r="AR1817" s="24" t="s">
        <v>243</v>
      </c>
      <c r="AT1817" s="24" t="s">
        <v>156</v>
      </c>
      <c r="AU1817" s="24" t="s">
        <v>85</v>
      </c>
      <c r="AY1817" s="24" t="s">
        <v>154</v>
      </c>
      <c r="BE1817" s="233">
        <f>IF(N1817="základní",J1817,0)</f>
        <v>0</v>
      </c>
      <c r="BF1817" s="233">
        <f>IF(N1817="snížená",J1817,0)</f>
        <v>0</v>
      </c>
      <c r="BG1817" s="233">
        <f>IF(N1817="zákl. přenesená",J1817,0)</f>
        <v>0</v>
      </c>
      <c r="BH1817" s="233">
        <f>IF(N1817="sníž. přenesená",J1817,0)</f>
        <v>0</v>
      </c>
      <c r="BI1817" s="233">
        <f>IF(N1817="nulová",J1817,0)</f>
        <v>0</v>
      </c>
      <c r="BJ1817" s="24" t="s">
        <v>38</v>
      </c>
      <c r="BK1817" s="233">
        <f>ROUND(I1817*H1817,2)</f>
        <v>0</v>
      </c>
      <c r="BL1817" s="24" t="s">
        <v>243</v>
      </c>
      <c r="BM1817" s="24" t="s">
        <v>2062</v>
      </c>
    </row>
    <row r="1818" s="1" customFormat="1" ht="16.5" customHeight="1">
      <c r="B1818" s="47"/>
      <c r="C1818" s="280" t="s">
        <v>2063</v>
      </c>
      <c r="D1818" s="280" t="s">
        <v>293</v>
      </c>
      <c r="E1818" s="281" t="s">
        <v>2064</v>
      </c>
      <c r="F1818" s="282" t="s">
        <v>2065</v>
      </c>
      <c r="G1818" s="283" t="s">
        <v>269</v>
      </c>
      <c r="H1818" s="284">
        <v>4</v>
      </c>
      <c r="I1818" s="285"/>
      <c r="J1818" s="286">
        <f>ROUND(I1818*H1818,2)</f>
        <v>0</v>
      </c>
      <c r="K1818" s="282" t="s">
        <v>21</v>
      </c>
      <c r="L1818" s="287"/>
      <c r="M1818" s="288" t="s">
        <v>21</v>
      </c>
      <c r="N1818" s="289" t="s">
        <v>47</v>
      </c>
      <c r="O1818" s="48"/>
      <c r="P1818" s="231">
        <f>O1818*H1818</f>
        <v>0</v>
      </c>
      <c r="Q1818" s="231">
        <v>5.0000000000000002E-05</v>
      </c>
      <c r="R1818" s="231">
        <f>Q1818*H1818</f>
        <v>0.00020000000000000001</v>
      </c>
      <c r="S1818" s="231">
        <v>0</v>
      </c>
      <c r="T1818" s="232">
        <f>S1818*H1818</f>
        <v>0</v>
      </c>
      <c r="AR1818" s="24" t="s">
        <v>362</v>
      </c>
      <c r="AT1818" s="24" t="s">
        <v>293</v>
      </c>
      <c r="AU1818" s="24" t="s">
        <v>85</v>
      </c>
      <c r="AY1818" s="24" t="s">
        <v>154</v>
      </c>
      <c r="BE1818" s="233">
        <f>IF(N1818="základní",J1818,0)</f>
        <v>0</v>
      </c>
      <c r="BF1818" s="233">
        <f>IF(N1818="snížená",J1818,0)</f>
        <v>0</v>
      </c>
      <c r="BG1818" s="233">
        <f>IF(N1818="zákl. přenesená",J1818,0)</f>
        <v>0</v>
      </c>
      <c r="BH1818" s="233">
        <f>IF(N1818="sníž. přenesená",J1818,0)</f>
        <v>0</v>
      </c>
      <c r="BI1818" s="233">
        <f>IF(N1818="nulová",J1818,0)</f>
        <v>0</v>
      </c>
      <c r="BJ1818" s="24" t="s">
        <v>38</v>
      </c>
      <c r="BK1818" s="233">
        <f>ROUND(I1818*H1818,2)</f>
        <v>0</v>
      </c>
      <c r="BL1818" s="24" t="s">
        <v>243</v>
      </c>
      <c r="BM1818" s="24" t="s">
        <v>2066</v>
      </c>
    </row>
    <row r="1819" s="1" customFormat="1" ht="16.5" customHeight="1">
      <c r="B1819" s="47"/>
      <c r="C1819" s="222" t="s">
        <v>2067</v>
      </c>
      <c r="D1819" s="222" t="s">
        <v>156</v>
      </c>
      <c r="E1819" s="223" t="s">
        <v>2068</v>
      </c>
      <c r="F1819" s="224" t="s">
        <v>2069</v>
      </c>
      <c r="G1819" s="225" t="s">
        <v>159</v>
      </c>
      <c r="H1819" s="226">
        <v>7.0419999999999998</v>
      </c>
      <c r="I1819" s="227"/>
      <c r="J1819" s="228">
        <f>ROUND(I1819*H1819,2)</f>
        <v>0</v>
      </c>
      <c r="K1819" s="224" t="s">
        <v>21</v>
      </c>
      <c r="L1819" s="73"/>
      <c r="M1819" s="229" t="s">
        <v>21</v>
      </c>
      <c r="N1819" s="230" t="s">
        <v>47</v>
      </c>
      <c r="O1819" s="48"/>
      <c r="P1819" s="231">
        <f>O1819*H1819</f>
        <v>0</v>
      </c>
      <c r="Q1819" s="231">
        <v>0.0071500000000000001</v>
      </c>
      <c r="R1819" s="231">
        <f>Q1819*H1819</f>
        <v>0.050350300000000001</v>
      </c>
      <c r="S1819" s="231">
        <v>0</v>
      </c>
      <c r="T1819" s="232">
        <f>S1819*H1819</f>
        <v>0</v>
      </c>
      <c r="AR1819" s="24" t="s">
        <v>243</v>
      </c>
      <c r="AT1819" s="24" t="s">
        <v>156</v>
      </c>
      <c r="AU1819" s="24" t="s">
        <v>85</v>
      </c>
      <c r="AY1819" s="24" t="s">
        <v>154</v>
      </c>
      <c r="BE1819" s="233">
        <f>IF(N1819="základní",J1819,0)</f>
        <v>0</v>
      </c>
      <c r="BF1819" s="233">
        <f>IF(N1819="snížená",J1819,0)</f>
        <v>0</v>
      </c>
      <c r="BG1819" s="233">
        <f>IF(N1819="zákl. přenesená",J1819,0)</f>
        <v>0</v>
      </c>
      <c r="BH1819" s="233">
        <f>IF(N1819="sníž. přenesená",J1819,0)</f>
        <v>0</v>
      </c>
      <c r="BI1819" s="233">
        <f>IF(N1819="nulová",J1819,0)</f>
        <v>0</v>
      </c>
      <c r="BJ1819" s="24" t="s">
        <v>38</v>
      </c>
      <c r="BK1819" s="233">
        <f>ROUND(I1819*H1819,2)</f>
        <v>0</v>
      </c>
      <c r="BL1819" s="24" t="s">
        <v>243</v>
      </c>
      <c r="BM1819" s="24" t="s">
        <v>2070</v>
      </c>
    </row>
    <row r="1820" s="1" customFormat="1" ht="25.5" customHeight="1">
      <c r="B1820" s="47"/>
      <c r="C1820" s="222" t="s">
        <v>2071</v>
      </c>
      <c r="D1820" s="222" t="s">
        <v>156</v>
      </c>
      <c r="E1820" s="223" t="s">
        <v>2072</v>
      </c>
      <c r="F1820" s="224" t="s">
        <v>2073</v>
      </c>
      <c r="G1820" s="225" t="s">
        <v>159</v>
      </c>
      <c r="H1820" s="226">
        <v>7.0419999999999998</v>
      </c>
      <c r="I1820" s="227"/>
      <c r="J1820" s="228">
        <f>ROUND(I1820*H1820,2)</f>
        <v>0</v>
      </c>
      <c r="K1820" s="224" t="s">
        <v>21</v>
      </c>
      <c r="L1820" s="73"/>
      <c r="M1820" s="229" t="s">
        <v>21</v>
      </c>
      <c r="N1820" s="230" t="s">
        <v>47</v>
      </c>
      <c r="O1820" s="48"/>
      <c r="P1820" s="231">
        <f>O1820*H1820</f>
        <v>0</v>
      </c>
      <c r="Q1820" s="231">
        <v>0.0017899999999999999</v>
      </c>
      <c r="R1820" s="231">
        <f>Q1820*H1820</f>
        <v>0.012605179999999999</v>
      </c>
      <c r="S1820" s="231">
        <v>0</v>
      </c>
      <c r="T1820" s="232">
        <f>S1820*H1820</f>
        <v>0</v>
      </c>
      <c r="AR1820" s="24" t="s">
        <v>243</v>
      </c>
      <c r="AT1820" s="24" t="s">
        <v>156</v>
      </c>
      <c r="AU1820" s="24" t="s">
        <v>85</v>
      </c>
      <c r="AY1820" s="24" t="s">
        <v>154</v>
      </c>
      <c r="BE1820" s="233">
        <f>IF(N1820="základní",J1820,0)</f>
        <v>0</v>
      </c>
      <c r="BF1820" s="233">
        <f>IF(N1820="snížená",J1820,0)</f>
        <v>0</v>
      </c>
      <c r="BG1820" s="233">
        <f>IF(N1820="zákl. přenesená",J1820,0)</f>
        <v>0</v>
      </c>
      <c r="BH1820" s="233">
        <f>IF(N1820="sníž. přenesená",J1820,0)</f>
        <v>0</v>
      </c>
      <c r="BI1820" s="233">
        <f>IF(N1820="nulová",J1820,0)</f>
        <v>0</v>
      </c>
      <c r="BJ1820" s="24" t="s">
        <v>38</v>
      </c>
      <c r="BK1820" s="233">
        <f>ROUND(I1820*H1820,2)</f>
        <v>0</v>
      </c>
      <c r="BL1820" s="24" t="s">
        <v>243</v>
      </c>
      <c r="BM1820" s="24" t="s">
        <v>2074</v>
      </c>
    </row>
    <row r="1821" s="1" customFormat="1" ht="16.5" customHeight="1">
      <c r="B1821" s="47"/>
      <c r="C1821" s="222" t="s">
        <v>2075</v>
      </c>
      <c r="D1821" s="222" t="s">
        <v>156</v>
      </c>
      <c r="E1821" s="223" t="s">
        <v>2076</v>
      </c>
      <c r="F1821" s="224" t="s">
        <v>2077</v>
      </c>
      <c r="G1821" s="225" t="s">
        <v>246</v>
      </c>
      <c r="H1821" s="226">
        <v>0.24199999999999999</v>
      </c>
      <c r="I1821" s="227"/>
      <c r="J1821" s="228">
        <f>ROUND(I1821*H1821,2)</f>
        <v>0</v>
      </c>
      <c r="K1821" s="224" t="s">
        <v>21</v>
      </c>
      <c r="L1821" s="73"/>
      <c r="M1821" s="229" t="s">
        <v>21</v>
      </c>
      <c r="N1821" s="230" t="s">
        <v>47</v>
      </c>
      <c r="O1821" s="48"/>
      <c r="P1821" s="231">
        <f>O1821*H1821</f>
        <v>0</v>
      </c>
      <c r="Q1821" s="231">
        <v>0</v>
      </c>
      <c r="R1821" s="231">
        <f>Q1821*H1821</f>
        <v>0</v>
      </c>
      <c r="S1821" s="231">
        <v>0</v>
      </c>
      <c r="T1821" s="232">
        <f>S1821*H1821</f>
        <v>0</v>
      </c>
      <c r="AR1821" s="24" t="s">
        <v>243</v>
      </c>
      <c r="AT1821" s="24" t="s">
        <v>156</v>
      </c>
      <c r="AU1821" s="24" t="s">
        <v>85</v>
      </c>
      <c r="AY1821" s="24" t="s">
        <v>154</v>
      </c>
      <c r="BE1821" s="233">
        <f>IF(N1821="základní",J1821,0)</f>
        <v>0</v>
      </c>
      <c r="BF1821" s="233">
        <f>IF(N1821="snížená",J1821,0)</f>
        <v>0</v>
      </c>
      <c r="BG1821" s="233">
        <f>IF(N1821="zákl. přenesená",J1821,0)</f>
        <v>0</v>
      </c>
      <c r="BH1821" s="233">
        <f>IF(N1821="sníž. přenesená",J1821,0)</f>
        <v>0</v>
      </c>
      <c r="BI1821" s="233">
        <f>IF(N1821="nulová",J1821,0)</f>
        <v>0</v>
      </c>
      <c r="BJ1821" s="24" t="s">
        <v>38</v>
      </c>
      <c r="BK1821" s="233">
        <f>ROUND(I1821*H1821,2)</f>
        <v>0</v>
      </c>
      <c r="BL1821" s="24" t="s">
        <v>243</v>
      </c>
      <c r="BM1821" s="24" t="s">
        <v>2078</v>
      </c>
    </row>
    <row r="1822" s="1" customFormat="1" ht="16.5" customHeight="1">
      <c r="B1822" s="47"/>
      <c r="C1822" s="222" t="s">
        <v>2079</v>
      </c>
      <c r="D1822" s="222" t="s">
        <v>156</v>
      </c>
      <c r="E1822" s="223" t="s">
        <v>2080</v>
      </c>
      <c r="F1822" s="224" t="s">
        <v>2081</v>
      </c>
      <c r="G1822" s="225" t="s">
        <v>246</v>
      </c>
      <c r="H1822" s="226">
        <v>0.24199999999999999</v>
      </c>
      <c r="I1822" s="227"/>
      <c r="J1822" s="228">
        <f>ROUND(I1822*H1822,2)</f>
        <v>0</v>
      </c>
      <c r="K1822" s="224" t="s">
        <v>21</v>
      </c>
      <c r="L1822" s="73"/>
      <c r="M1822" s="229" t="s">
        <v>21</v>
      </c>
      <c r="N1822" s="230" t="s">
        <v>47</v>
      </c>
      <c r="O1822" s="48"/>
      <c r="P1822" s="231">
        <f>O1822*H1822</f>
        <v>0</v>
      </c>
      <c r="Q1822" s="231">
        <v>0</v>
      </c>
      <c r="R1822" s="231">
        <f>Q1822*H1822</f>
        <v>0</v>
      </c>
      <c r="S1822" s="231">
        <v>0</v>
      </c>
      <c r="T1822" s="232">
        <f>S1822*H1822</f>
        <v>0</v>
      </c>
      <c r="AR1822" s="24" t="s">
        <v>243</v>
      </c>
      <c r="AT1822" s="24" t="s">
        <v>156</v>
      </c>
      <c r="AU1822" s="24" t="s">
        <v>85</v>
      </c>
      <c r="AY1822" s="24" t="s">
        <v>154</v>
      </c>
      <c r="BE1822" s="233">
        <f>IF(N1822="základní",J1822,0)</f>
        <v>0</v>
      </c>
      <c r="BF1822" s="233">
        <f>IF(N1822="snížená",J1822,0)</f>
        <v>0</v>
      </c>
      <c r="BG1822" s="233">
        <f>IF(N1822="zákl. přenesená",J1822,0)</f>
        <v>0</v>
      </c>
      <c r="BH1822" s="233">
        <f>IF(N1822="sníž. přenesená",J1822,0)</f>
        <v>0</v>
      </c>
      <c r="BI1822" s="233">
        <f>IF(N1822="nulová",J1822,0)</f>
        <v>0</v>
      </c>
      <c r="BJ1822" s="24" t="s">
        <v>38</v>
      </c>
      <c r="BK1822" s="233">
        <f>ROUND(I1822*H1822,2)</f>
        <v>0</v>
      </c>
      <c r="BL1822" s="24" t="s">
        <v>243</v>
      </c>
      <c r="BM1822" s="24" t="s">
        <v>2082</v>
      </c>
    </row>
    <row r="1823" s="10" customFormat="1" ht="29.88" customHeight="1">
      <c r="B1823" s="206"/>
      <c r="C1823" s="207"/>
      <c r="D1823" s="208" t="s">
        <v>75</v>
      </c>
      <c r="E1823" s="220" t="s">
        <v>2083</v>
      </c>
      <c r="F1823" s="220" t="s">
        <v>2084</v>
      </c>
      <c r="G1823" s="207"/>
      <c r="H1823" s="207"/>
      <c r="I1823" s="210"/>
      <c r="J1823" s="221">
        <f>BK1823</f>
        <v>0</v>
      </c>
      <c r="K1823" s="207"/>
      <c r="L1823" s="212"/>
      <c r="M1823" s="213"/>
      <c r="N1823" s="214"/>
      <c r="O1823" s="214"/>
      <c r="P1823" s="215">
        <f>SUM(P1824:P1841)</f>
        <v>0</v>
      </c>
      <c r="Q1823" s="214"/>
      <c r="R1823" s="215">
        <f>SUM(R1824:R1841)</f>
        <v>0.38943540000000004</v>
      </c>
      <c r="S1823" s="214"/>
      <c r="T1823" s="216">
        <f>SUM(T1824:T1841)</f>
        <v>0</v>
      </c>
      <c r="AR1823" s="217" t="s">
        <v>85</v>
      </c>
      <c r="AT1823" s="218" t="s">
        <v>75</v>
      </c>
      <c r="AU1823" s="218" t="s">
        <v>38</v>
      </c>
      <c r="AY1823" s="217" t="s">
        <v>154</v>
      </c>
      <c r="BK1823" s="219">
        <f>SUM(BK1824:BK1841)</f>
        <v>0</v>
      </c>
    </row>
    <row r="1824" s="1" customFormat="1" ht="16.5" customHeight="1">
      <c r="B1824" s="47"/>
      <c r="C1824" s="222" t="s">
        <v>2085</v>
      </c>
      <c r="D1824" s="222" t="s">
        <v>156</v>
      </c>
      <c r="E1824" s="223" t="s">
        <v>2086</v>
      </c>
      <c r="F1824" s="224" t="s">
        <v>2087</v>
      </c>
      <c r="G1824" s="225" t="s">
        <v>159</v>
      </c>
      <c r="H1824" s="226">
        <v>20.178000000000001</v>
      </c>
      <c r="I1824" s="227"/>
      <c r="J1824" s="228">
        <f>ROUND(I1824*H1824,2)</f>
        <v>0</v>
      </c>
      <c r="K1824" s="224" t="s">
        <v>21</v>
      </c>
      <c r="L1824" s="73"/>
      <c r="M1824" s="229" t="s">
        <v>21</v>
      </c>
      <c r="N1824" s="230" t="s">
        <v>47</v>
      </c>
      <c r="O1824" s="48"/>
      <c r="P1824" s="231">
        <f>O1824*H1824</f>
        <v>0</v>
      </c>
      <c r="Q1824" s="231">
        <v>0</v>
      </c>
      <c r="R1824" s="231">
        <f>Q1824*H1824</f>
        <v>0</v>
      </c>
      <c r="S1824" s="231">
        <v>0</v>
      </c>
      <c r="T1824" s="232">
        <f>S1824*H1824</f>
        <v>0</v>
      </c>
      <c r="AR1824" s="24" t="s">
        <v>243</v>
      </c>
      <c r="AT1824" s="24" t="s">
        <v>156</v>
      </c>
      <c r="AU1824" s="24" t="s">
        <v>85</v>
      </c>
      <c r="AY1824" s="24" t="s">
        <v>154</v>
      </c>
      <c r="BE1824" s="233">
        <f>IF(N1824="základní",J1824,0)</f>
        <v>0</v>
      </c>
      <c r="BF1824" s="233">
        <f>IF(N1824="snížená",J1824,0)</f>
        <v>0</v>
      </c>
      <c r="BG1824" s="233">
        <f>IF(N1824="zákl. přenesená",J1824,0)</f>
        <v>0</v>
      </c>
      <c r="BH1824" s="233">
        <f>IF(N1824="sníž. přenesená",J1824,0)</f>
        <v>0</v>
      </c>
      <c r="BI1824" s="233">
        <f>IF(N1824="nulová",J1824,0)</f>
        <v>0</v>
      </c>
      <c r="BJ1824" s="24" t="s">
        <v>38</v>
      </c>
      <c r="BK1824" s="233">
        <f>ROUND(I1824*H1824,2)</f>
        <v>0</v>
      </c>
      <c r="BL1824" s="24" t="s">
        <v>243</v>
      </c>
      <c r="BM1824" s="24" t="s">
        <v>2088</v>
      </c>
    </row>
    <row r="1825" s="11" customFormat="1">
      <c r="B1825" s="234"/>
      <c r="C1825" s="235"/>
      <c r="D1825" s="236" t="s">
        <v>162</v>
      </c>
      <c r="E1825" s="237" t="s">
        <v>21</v>
      </c>
      <c r="F1825" s="238" t="s">
        <v>285</v>
      </c>
      <c r="G1825" s="235"/>
      <c r="H1825" s="237" t="s">
        <v>21</v>
      </c>
      <c r="I1825" s="239"/>
      <c r="J1825" s="235"/>
      <c r="K1825" s="235"/>
      <c r="L1825" s="240"/>
      <c r="M1825" s="241"/>
      <c r="N1825" s="242"/>
      <c r="O1825" s="242"/>
      <c r="P1825" s="242"/>
      <c r="Q1825" s="242"/>
      <c r="R1825" s="242"/>
      <c r="S1825" s="242"/>
      <c r="T1825" s="243"/>
      <c r="AT1825" s="244" t="s">
        <v>162</v>
      </c>
      <c r="AU1825" s="244" t="s">
        <v>85</v>
      </c>
      <c r="AV1825" s="11" t="s">
        <v>38</v>
      </c>
      <c r="AW1825" s="11" t="s">
        <v>36</v>
      </c>
      <c r="AX1825" s="11" t="s">
        <v>76</v>
      </c>
      <c r="AY1825" s="244" t="s">
        <v>154</v>
      </c>
    </row>
    <row r="1826" s="11" customFormat="1">
      <c r="B1826" s="234"/>
      <c r="C1826" s="235"/>
      <c r="D1826" s="236" t="s">
        <v>162</v>
      </c>
      <c r="E1826" s="237" t="s">
        <v>21</v>
      </c>
      <c r="F1826" s="238" t="s">
        <v>2089</v>
      </c>
      <c r="G1826" s="235"/>
      <c r="H1826" s="237" t="s">
        <v>21</v>
      </c>
      <c r="I1826" s="239"/>
      <c r="J1826" s="235"/>
      <c r="K1826" s="235"/>
      <c r="L1826" s="240"/>
      <c r="M1826" s="241"/>
      <c r="N1826" s="242"/>
      <c r="O1826" s="242"/>
      <c r="P1826" s="242"/>
      <c r="Q1826" s="242"/>
      <c r="R1826" s="242"/>
      <c r="S1826" s="242"/>
      <c r="T1826" s="243"/>
      <c r="AT1826" s="244" t="s">
        <v>162</v>
      </c>
      <c r="AU1826" s="244" t="s">
        <v>85</v>
      </c>
      <c r="AV1826" s="11" t="s">
        <v>38</v>
      </c>
      <c r="AW1826" s="11" t="s">
        <v>36</v>
      </c>
      <c r="AX1826" s="11" t="s">
        <v>76</v>
      </c>
      <c r="AY1826" s="244" t="s">
        <v>154</v>
      </c>
    </row>
    <row r="1827" s="12" customFormat="1">
      <c r="B1827" s="245"/>
      <c r="C1827" s="246"/>
      <c r="D1827" s="236" t="s">
        <v>162</v>
      </c>
      <c r="E1827" s="247" t="s">
        <v>21</v>
      </c>
      <c r="F1827" s="248" t="s">
        <v>2090</v>
      </c>
      <c r="G1827" s="246"/>
      <c r="H1827" s="249">
        <v>20.178000000000001</v>
      </c>
      <c r="I1827" s="250"/>
      <c r="J1827" s="246"/>
      <c r="K1827" s="246"/>
      <c r="L1827" s="251"/>
      <c r="M1827" s="252"/>
      <c r="N1827" s="253"/>
      <c r="O1827" s="253"/>
      <c r="P1827" s="253"/>
      <c r="Q1827" s="253"/>
      <c r="R1827" s="253"/>
      <c r="S1827" s="253"/>
      <c r="T1827" s="254"/>
      <c r="AT1827" s="255" t="s">
        <v>162</v>
      </c>
      <c r="AU1827" s="255" t="s">
        <v>85</v>
      </c>
      <c r="AV1827" s="12" t="s">
        <v>85</v>
      </c>
      <c r="AW1827" s="12" t="s">
        <v>36</v>
      </c>
      <c r="AX1827" s="12" t="s">
        <v>76</v>
      </c>
      <c r="AY1827" s="255" t="s">
        <v>154</v>
      </c>
    </row>
    <row r="1828" s="13" customFormat="1">
      <c r="B1828" s="256"/>
      <c r="C1828" s="257"/>
      <c r="D1828" s="236" t="s">
        <v>162</v>
      </c>
      <c r="E1828" s="258" t="s">
        <v>21</v>
      </c>
      <c r="F1828" s="259" t="s">
        <v>166</v>
      </c>
      <c r="G1828" s="257"/>
      <c r="H1828" s="260">
        <v>20.178000000000001</v>
      </c>
      <c r="I1828" s="261"/>
      <c r="J1828" s="257"/>
      <c r="K1828" s="257"/>
      <c r="L1828" s="262"/>
      <c r="M1828" s="263"/>
      <c r="N1828" s="264"/>
      <c r="O1828" s="264"/>
      <c r="P1828" s="264"/>
      <c r="Q1828" s="264"/>
      <c r="R1828" s="264"/>
      <c r="S1828" s="264"/>
      <c r="T1828" s="265"/>
      <c r="AT1828" s="266" t="s">
        <v>162</v>
      </c>
      <c r="AU1828" s="266" t="s">
        <v>85</v>
      </c>
      <c r="AV1828" s="13" t="s">
        <v>160</v>
      </c>
      <c r="AW1828" s="13" t="s">
        <v>36</v>
      </c>
      <c r="AX1828" s="13" t="s">
        <v>38</v>
      </c>
      <c r="AY1828" s="266" t="s">
        <v>154</v>
      </c>
    </row>
    <row r="1829" s="1" customFormat="1" ht="16.5" customHeight="1">
      <c r="B1829" s="47"/>
      <c r="C1829" s="222" t="s">
        <v>2091</v>
      </c>
      <c r="D1829" s="222" t="s">
        <v>156</v>
      </c>
      <c r="E1829" s="223" t="s">
        <v>2092</v>
      </c>
      <c r="F1829" s="224" t="s">
        <v>2093</v>
      </c>
      <c r="G1829" s="225" t="s">
        <v>159</v>
      </c>
      <c r="H1829" s="226">
        <v>20.178000000000001</v>
      </c>
      <c r="I1829" s="227"/>
      <c r="J1829" s="228">
        <f>ROUND(I1829*H1829,2)</f>
        <v>0</v>
      </c>
      <c r="K1829" s="224" t="s">
        <v>21</v>
      </c>
      <c r="L1829" s="73"/>
      <c r="M1829" s="229" t="s">
        <v>21</v>
      </c>
      <c r="N1829" s="230" t="s">
        <v>47</v>
      </c>
      <c r="O1829" s="48"/>
      <c r="P1829" s="231">
        <f>O1829*H1829</f>
        <v>0</v>
      </c>
      <c r="Q1829" s="231">
        <v>0.00054000000000000001</v>
      </c>
      <c r="R1829" s="231">
        <f>Q1829*H1829</f>
        <v>0.010896120000000001</v>
      </c>
      <c r="S1829" s="231">
        <v>0</v>
      </c>
      <c r="T1829" s="232">
        <f>S1829*H1829</f>
        <v>0</v>
      </c>
      <c r="AR1829" s="24" t="s">
        <v>243</v>
      </c>
      <c r="AT1829" s="24" t="s">
        <v>156</v>
      </c>
      <c r="AU1829" s="24" t="s">
        <v>85</v>
      </c>
      <c r="AY1829" s="24" t="s">
        <v>154</v>
      </c>
      <c r="BE1829" s="233">
        <f>IF(N1829="základní",J1829,0)</f>
        <v>0</v>
      </c>
      <c r="BF1829" s="233">
        <f>IF(N1829="snížená",J1829,0)</f>
        <v>0</v>
      </c>
      <c r="BG1829" s="233">
        <f>IF(N1829="zákl. přenesená",J1829,0)</f>
        <v>0</v>
      </c>
      <c r="BH1829" s="233">
        <f>IF(N1829="sníž. přenesená",J1829,0)</f>
        <v>0</v>
      </c>
      <c r="BI1829" s="233">
        <f>IF(N1829="nulová",J1829,0)</f>
        <v>0</v>
      </c>
      <c r="BJ1829" s="24" t="s">
        <v>38</v>
      </c>
      <c r="BK1829" s="233">
        <f>ROUND(I1829*H1829,2)</f>
        <v>0</v>
      </c>
      <c r="BL1829" s="24" t="s">
        <v>243</v>
      </c>
      <c r="BM1829" s="24" t="s">
        <v>2094</v>
      </c>
    </row>
    <row r="1830" s="11" customFormat="1">
      <c r="B1830" s="234"/>
      <c r="C1830" s="235"/>
      <c r="D1830" s="236" t="s">
        <v>162</v>
      </c>
      <c r="E1830" s="237" t="s">
        <v>21</v>
      </c>
      <c r="F1830" s="238" t="s">
        <v>285</v>
      </c>
      <c r="G1830" s="235"/>
      <c r="H1830" s="237" t="s">
        <v>21</v>
      </c>
      <c r="I1830" s="239"/>
      <c r="J1830" s="235"/>
      <c r="K1830" s="235"/>
      <c r="L1830" s="240"/>
      <c r="M1830" s="241"/>
      <c r="N1830" s="242"/>
      <c r="O1830" s="242"/>
      <c r="P1830" s="242"/>
      <c r="Q1830" s="242"/>
      <c r="R1830" s="242"/>
      <c r="S1830" s="242"/>
      <c r="T1830" s="243"/>
      <c r="AT1830" s="244" t="s">
        <v>162</v>
      </c>
      <c r="AU1830" s="244" t="s">
        <v>85</v>
      </c>
      <c r="AV1830" s="11" t="s">
        <v>38</v>
      </c>
      <c r="AW1830" s="11" t="s">
        <v>36</v>
      </c>
      <c r="AX1830" s="11" t="s">
        <v>76</v>
      </c>
      <c r="AY1830" s="244" t="s">
        <v>154</v>
      </c>
    </row>
    <row r="1831" s="11" customFormat="1">
      <c r="B1831" s="234"/>
      <c r="C1831" s="235"/>
      <c r="D1831" s="236" t="s">
        <v>162</v>
      </c>
      <c r="E1831" s="237" t="s">
        <v>21</v>
      </c>
      <c r="F1831" s="238" t="s">
        <v>2089</v>
      </c>
      <c r="G1831" s="235"/>
      <c r="H1831" s="237" t="s">
        <v>21</v>
      </c>
      <c r="I1831" s="239"/>
      <c r="J1831" s="235"/>
      <c r="K1831" s="235"/>
      <c r="L1831" s="240"/>
      <c r="M1831" s="241"/>
      <c r="N1831" s="242"/>
      <c r="O1831" s="242"/>
      <c r="P1831" s="242"/>
      <c r="Q1831" s="242"/>
      <c r="R1831" s="242"/>
      <c r="S1831" s="242"/>
      <c r="T1831" s="243"/>
      <c r="AT1831" s="244" t="s">
        <v>162</v>
      </c>
      <c r="AU1831" s="244" t="s">
        <v>85</v>
      </c>
      <c r="AV1831" s="11" t="s">
        <v>38</v>
      </c>
      <c r="AW1831" s="11" t="s">
        <v>36</v>
      </c>
      <c r="AX1831" s="11" t="s">
        <v>76</v>
      </c>
      <c r="AY1831" s="244" t="s">
        <v>154</v>
      </c>
    </row>
    <row r="1832" s="12" customFormat="1">
      <c r="B1832" s="245"/>
      <c r="C1832" s="246"/>
      <c r="D1832" s="236" t="s">
        <v>162</v>
      </c>
      <c r="E1832" s="247" t="s">
        <v>21</v>
      </c>
      <c r="F1832" s="248" t="s">
        <v>2090</v>
      </c>
      <c r="G1832" s="246"/>
      <c r="H1832" s="249">
        <v>20.178000000000001</v>
      </c>
      <c r="I1832" s="250"/>
      <c r="J1832" s="246"/>
      <c r="K1832" s="246"/>
      <c r="L1832" s="251"/>
      <c r="M1832" s="252"/>
      <c r="N1832" s="253"/>
      <c r="O1832" s="253"/>
      <c r="P1832" s="253"/>
      <c r="Q1832" s="253"/>
      <c r="R1832" s="253"/>
      <c r="S1832" s="253"/>
      <c r="T1832" s="254"/>
      <c r="AT1832" s="255" t="s">
        <v>162</v>
      </c>
      <c r="AU1832" s="255" t="s">
        <v>85</v>
      </c>
      <c r="AV1832" s="12" t="s">
        <v>85</v>
      </c>
      <c r="AW1832" s="12" t="s">
        <v>36</v>
      </c>
      <c r="AX1832" s="12" t="s">
        <v>76</v>
      </c>
      <c r="AY1832" s="255" t="s">
        <v>154</v>
      </c>
    </row>
    <row r="1833" s="13" customFormat="1">
      <c r="B1833" s="256"/>
      <c r="C1833" s="257"/>
      <c r="D1833" s="236" t="s">
        <v>162</v>
      </c>
      <c r="E1833" s="258" t="s">
        <v>21</v>
      </c>
      <c r="F1833" s="259" t="s">
        <v>166</v>
      </c>
      <c r="G1833" s="257"/>
      <c r="H1833" s="260">
        <v>20.178000000000001</v>
      </c>
      <c r="I1833" s="261"/>
      <c r="J1833" s="257"/>
      <c r="K1833" s="257"/>
      <c r="L1833" s="262"/>
      <c r="M1833" s="263"/>
      <c r="N1833" s="264"/>
      <c r="O1833" s="264"/>
      <c r="P1833" s="264"/>
      <c r="Q1833" s="264"/>
      <c r="R1833" s="264"/>
      <c r="S1833" s="264"/>
      <c r="T1833" s="265"/>
      <c r="AT1833" s="266" t="s">
        <v>162</v>
      </c>
      <c r="AU1833" s="266" t="s">
        <v>85</v>
      </c>
      <c r="AV1833" s="13" t="s">
        <v>160</v>
      </c>
      <c r="AW1833" s="13" t="s">
        <v>36</v>
      </c>
      <c r="AX1833" s="13" t="s">
        <v>38</v>
      </c>
      <c r="AY1833" s="266" t="s">
        <v>154</v>
      </c>
    </row>
    <row r="1834" s="1" customFormat="1" ht="25.5" customHeight="1">
      <c r="B1834" s="47"/>
      <c r="C1834" s="222" t="s">
        <v>2095</v>
      </c>
      <c r="D1834" s="222" t="s">
        <v>156</v>
      </c>
      <c r="E1834" s="223" t="s">
        <v>2096</v>
      </c>
      <c r="F1834" s="224" t="s">
        <v>2097</v>
      </c>
      <c r="G1834" s="225" t="s">
        <v>159</v>
      </c>
      <c r="H1834" s="226">
        <v>20.178000000000001</v>
      </c>
      <c r="I1834" s="227"/>
      <c r="J1834" s="228">
        <f>ROUND(I1834*H1834,2)</f>
        <v>0</v>
      </c>
      <c r="K1834" s="224" t="s">
        <v>21</v>
      </c>
      <c r="L1834" s="73"/>
      <c r="M1834" s="229" t="s">
        <v>21</v>
      </c>
      <c r="N1834" s="230" t="s">
        <v>47</v>
      </c>
      <c r="O1834" s="48"/>
      <c r="P1834" s="231">
        <f>O1834*H1834</f>
        <v>0</v>
      </c>
      <c r="Q1834" s="231">
        <v>0.01771</v>
      </c>
      <c r="R1834" s="231">
        <f>Q1834*H1834</f>
        <v>0.35735238000000002</v>
      </c>
      <c r="S1834" s="231">
        <v>0</v>
      </c>
      <c r="T1834" s="232">
        <f>S1834*H1834</f>
        <v>0</v>
      </c>
      <c r="AR1834" s="24" t="s">
        <v>243</v>
      </c>
      <c r="AT1834" s="24" t="s">
        <v>156</v>
      </c>
      <c r="AU1834" s="24" t="s">
        <v>85</v>
      </c>
      <c r="AY1834" s="24" t="s">
        <v>154</v>
      </c>
      <c r="BE1834" s="233">
        <f>IF(N1834="základní",J1834,0)</f>
        <v>0</v>
      </c>
      <c r="BF1834" s="233">
        <f>IF(N1834="snížená",J1834,0)</f>
        <v>0</v>
      </c>
      <c r="BG1834" s="233">
        <f>IF(N1834="zákl. přenesená",J1834,0)</f>
        <v>0</v>
      </c>
      <c r="BH1834" s="233">
        <f>IF(N1834="sníž. přenesená",J1834,0)</f>
        <v>0</v>
      </c>
      <c r="BI1834" s="233">
        <f>IF(N1834="nulová",J1834,0)</f>
        <v>0</v>
      </c>
      <c r="BJ1834" s="24" t="s">
        <v>38</v>
      </c>
      <c r="BK1834" s="233">
        <f>ROUND(I1834*H1834,2)</f>
        <v>0</v>
      </c>
      <c r="BL1834" s="24" t="s">
        <v>243</v>
      </c>
      <c r="BM1834" s="24" t="s">
        <v>2098</v>
      </c>
    </row>
    <row r="1835" s="11" customFormat="1">
      <c r="B1835" s="234"/>
      <c r="C1835" s="235"/>
      <c r="D1835" s="236" t="s">
        <v>162</v>
      </c>
      <c r="E1835" s="237" t="s">
        <v>21</v>
      </c>
      <c r="F1835" s="238" t="s">
        <v>285</v>
      </c>
      <c r="G1835" s="235"/>
      <c r="H1835" s="237" t="s">
        <v>21</v>
      </c>
      <c r="I1835" s="239"/>
      <c r="J1835" s="235"/>
      <c r="K1835" s="235"/>
      <c r="L1835" s="240"/>
      <c r="M1835" s="241"/>
      <c r="N1835" s="242"/>
      <c r="O1835" s="242"/>
      <c r="P1835" s="242"/>
      <c r="Q1835" s="242"/>
      <c r="R1835" s="242"/>
      <c r="S1835" s="242"/>
      <c r="T1835" s="243"/>
      <c r="AT1835" s="244" t="s">
        <v>162</v>
      </c>
      <c r="AU1835" s="244" t="s">
        <v>85</v>
      </c>
      <c r="AV1835" s="11" t="s">
        <v>38</v>
      </c>
      <c r="AW1835" s="11" t="s">
        <v>36</v>
      </c>
      <c r="AX1835" s="11" t="s">
        <v>76</v>
      </c>
      <c r="AY1835" s="244" t="s">
        <v>154</v>
      </c>
    </row>
    <row r="1836" s="11" customFormat="1">
      <c r="B1836" s="234"/>
      <c r="C1836" s="235"/>
      <c r="D1836" s="236" t="s">
        <v>162</v>
      </c>
      <c r="E1836" s="237" t="s">
        <v>21</v>
      </c>
      <c r="F1836" s="238" t="s">
        <v>2089</v>
      </c>
      <c r="G1836" s="235"/>
      <c r="H1836" s="237" t="s">
        <v>21</v>
      </c>
      <c r="I1836" s="239"/>
      <c r="J1836" s="235"/>
      <c r="K1836" s="235"/>
      <c r="L1836" s="240"/>
      <c r="M1836" s="241"/>
      <c r="N1836" s="242"/>
      <c r="O1836" s="242"/>
      <c r="P1836" s="242"/>
      <c r="Q1836" s="242"/>
      <c r="R1836" s="242"/>
      <c r="S1836" s="242"/>
      <c r="T1836" s="243"/>
      <c r="AT1836" s="244" t="s">
        <v>162</v>
      </c>
      <c r="AU1836" s="244" t="s">
        <v>85</v>
      </c>
      <c r="AV1836" s="11" t="s">
        <v>38</v>
      </c>
      <c r="AW1836" s="11" t="s">
        <v>36</v>
      </c>
      <c r="AX1836" s="11" t="s">
        <v>76</v>
      </c>
      <c r="AY1836" s="244" t="s">
        <v>154</v>
      </c>
    </row>
    <row r="1837" s="12" customFormat="1">
      <c r="B1837" s="245"/>
      <c r="C1837" s="246"/>
      <c r="D1837" s="236" t="s">
        <v>162</v>
      </c>
      <c r="E1837" s="247" t="s">
        <v>21</v>
      </c>
      <c r="F1837" s="248" t="s">
        <v>2090</v>
      </c>
      <c r="G1837" s="246"/>
      <c r="H1837" s="249">
        <v>20.178000000000001</v>
      </c>
      <c r="I1837" s="250"/>
      <c r="J1837" s="246"/>
      <c r="K1837" s="246"/>
      <c r="L1837" s="251"/>
      <c r="M1837" s="252"/>
      <c r="N1837" s="253"/>
      <c r="O1837" s="253"/>
      <c r="P1837" s="253"/>
      <c r="Q1837" s="253"/>
      <c r="R1837" s="253"/>
      <c r="S1837" s="253"/>
      <c r="T1837" s="254"/>
      <c r="AT1837" s="255" t="s">
        <v>162</v>
      </c>
      <c r="AU1837" s="255" t="s">
        <v>85</v>
      </c>
      <c r="AV1837" s="12" t="s">
        <v>85</v>
      </c>
      <c r="AW1837" s="12" t="s">
        <v>36</v>
      </c>
      <c r="AX1837" s="12" t="s">
        <v>76</v>
      </c>
      <c r="AY1837" s="255" t="s">
        <v>154</v>
      </c>
    </row>
    <row r="1838" s="13" customFormat="1">
      <c r="B1838" s="256"/>
      <c r="C1838" s="257"/>
      <c r="D1838" s="236" t="s">
        <v>162</v>
      </c>
      <c r="E1838" s="258" t="s">
        <v>21</v>
      </c>
      <c r="F1838" s="259" t="s">
        <v>166</v>
      </c>
      <c r="G1838" s="257"/>
      <c r="H1838" s="260">
        <v>20.178000000000001</v>
      </c>
      <c r="I1838" s="261"/>
      <c r="J1838" s="257"/>
      <c r="K1838" s="257"/>
      <c r="L1838" s="262"/>
      <c r="M1838" s="263"/>
      <c r="N1838" s="264"/>
      <c r="O1838" s="264"/>
      <c r="P1838" s="264"/>
      <c r="Q1838" s="264"/>
      <c r="R1838" s="264"/>
      <c r="S1838" s="264"/>
      <c r="T1838" s="265"/>
      <c r="AT1838" s="266" t="s">
        <v>162</v>
      </c>
      <c r="AU1838" s="266" t="s">
        <v>85</v>
      </c>
      <c r="AV1838" s="13" t="s">
        <v>160</v>
      </c>
      <c r="AW1838" s="13" t="s">
        <v>36</v>
      </c>
      <c r="AX1838" s="13" t="s">
        <v>38</v>
      </c>
      <c r="AY1838" s="266" t="s">
        <v>154</v>
      </c>
    </row>
    <row r="1839" s="1" customFormat="1" ht="16.5" customHeight="1">
      <c r="B1839" s="47"/>
      <c r="C1839" s="222" t="s">
        <v>2099</v>
      </c>
      <c r="D1839" s="222" t="s">
        <v>156</v>
      </c>
      <c r="E1839" s="223" t="s">
        <v>2100</v>
      </c>
      <c r="F1839" s="224" t="s">
        <v>2101</v>
      </c>
      <c r="G1839" s="225" t="s">
        <v>159</v>
      </c>
      <c r="H1839" s="226">
        <v>20.178000000000001</v>
      </c>
      <c r="I1839" s="227"/>
      <c r="J1839" s="228">
        <f>ROUND(I1839*H1839,2)</f>
        <v>0</v>
      </c>
      <c r="K1839" s="224" t="s">
        <v>21</v>
      </c>
      <c r="L1839" s="73"/>
      <c r="M1839" s="229" t="s">
        <v>21</v>
      </c>
      <c r="N1839" s="230" t="s">
        <v>47</v>
      </c>
      <c r="O1839" s="48"/>
      <c r="P1839" s="231">
        <f>O1839*H1839</f>
        <v>0</v>
      </c>
      <c r="Q1839" s="231">
        <v>0.0010499999999999999</v>
      </c>
      <c r="R1839" s="231">
        <f>Q1839*H1839</f>
        <v>0.021186899999999998</v>
      </c>
      <c r="S1839" s="231">
        <v>0</v>
      </c>
      <c r="T1839" s="232">
        <f>S1839*H1839</f>
        <v>0</v>
      </c>
      <c r="AR1839" s="24" t="s">
        <v>243</v>
      </c>
      <c r="AT1839" s="24" t="s">
        <v>156</v>
      </c>
      <c r="AU1839" s="24" t="s">
        <v>85</v>
      </c>
      <c r="AY1839" s="24" t="s">
        <v>154</v>
      </c>
      <c r="BE1839" s="233">
        <f>IF(N1839="základní",J1839,0)</f>
        <v>0</v>
      </c>
      <c r="BF1839" s="233">
        <f>IF(N1839="snížená",J1839,0)</f>
        <v>0</v>
      </c>
      <c r="BG1839" s="233">
        <f>IF(N1839="zákl. přenesená",J1839,0)</f>
        <v>0</v>
      </c>
      <c r="BH1839" s="233">
        <f>IF(N1839="sníž. přenesená",J1839,0)</f>
        <v>0</v>
      </c>
      <c r="BI1839" s="233">
        <f>IF(N1839="nulová",J1839,0)</f>
        <v>0</v>
      </c>
      <c r="BJ1839" s="24" t="s">
        <v>38</v>
      </c>
      <c r="BK1839" s="233">
        <f>ROUND(I1839*H1839,2)</f>
        <v>0</v>
      </c>
      <c r="BL1839" s="24" t="s">
        <v>243</v>
      </c>
      <c r="BM1839" s="24" t="s">
        <v>2102</v>
      </c>
    </row>
    <row r="1840" s="1" customFormat="1" ht="16.5" customHeight="1">
      <c r="B1840" s="47"/>
      <c r="C1840" s="222" t="s">
        <v>2103</v>
      </c>
      <c r="D1840" s="222" t="s">
        <v>156</v>
      </c>
      <c r="E1840" s="223" t="s">
        <v>2104</v>
      </c>
      <c r="F1840" s="224" t="s">
        <v>2105</v>
      </c>
      <c r="G1840" s="225" t="s">
        <v>246</v>
      </c>
      <c r="H1840" s="226">
        <v>0.38900000000000001</v>
      </c>
      <c r="I1840" s="227"/>
      <c r="J1840" s="228">
        <f>ROUND(I1840*H1840,2)</f>
        <v>0</v>
      </c>
      <c r="K1840" s="224" t="s">
        <v>21</v>
      </c>
      <c r="L1840" s="73"/>
      <c r="M1840" s="229" t="s">
        <v>21</v>
      </c>
      <c r="N1840" s="230" t="s">
        <v>47</v>
      </c>
      <c r="O1840" s="48"/>
      <c r="P1840" s="231">
        <f>O1840*H1840</f>
        <v>0</v>
      </c>
      <c r="Q1840" s="231">
        <v>0</v>
      </c>
      <c r="R1840" s="231">
        <f>Q1840*H1840</f>
        <v>0</v>
      </c>
      <c r="S1840" s="231">
        <v>0</v>
      </c>
      <c r="T1840" s="232">
        <f>S1840*H1840</f>
        <v>0</v>
      </c>
      <c r="AR1840" s="24" t="s">
        <v>243</v>
      </c>
      <c r="AT1840" s="24" t="s">
        <v>156</v>
      </c>
      <c r="AU1840" s="24" t="s">
        <v>85</v>
      </c>
      <c r="AY1840" s="24" t="s">
        <v>154</v>
      </c>
      <c r="BE1840" s="233">
        <f>IF(N1840="základní",J1840,0)</f>
        <v>0</v>
      </c>
      <c r="BF1840" s="233">
        <f>IF(N1840="snížená",J1840,0)</f>
        <v>0</v>
      </c>
      <c r="BG1840" s="233">
        <f>IF(N1840="zákl. přenesená",J1840,0)</f>
        <v>0</v>
      </c>
      <c r="BH1840" s="233">
        <f>IF(N1840="sníž. přenesená",J1840,0)</f>
        <v>0</v>
      </c>
      <c r="BI1840" s="233">
        <f>IF(N1840="nulová",J1840,0)</f>
        <v>0</v>
      </c>
      <c r="BJ1840" s="24" t="s">
        <v>38</v>
      </c>
      <c r="BK1840" s="233">
        <f>ROUND(I1840*H1840,2)</f>
        <v>0</v>
      </c>
      <c r="BL1840" s="24" t="s">
        <v>243</v>
      </c>
      <c r="BM1840" s="24" t="s">
        <v>2106</v>
      </c>
    </row>
    <row r="1841" s="1" customFormat="1" ht="16.5" customHeight="1">
      <c r="B1841" s="47"/>
      <c r="C1841" s="222" t="s">
        <v>2107</v>
      </c>
      <c r="D1841" s="222" t="s">
        <v>156</v>
      </c>
      <c r="E1841" s="223" t="s">
        <v>2108</v>
      </c>
      <c r="F1841" s="224" t="s">
        <v>2109</v>
      </c>
      <c r="G1841" s="225" t="s">
        <v>246</v>
      </c>
      <c r="H1841" s="226">
        <v>0.38900000000000001</v>
      </c>
      <c r="I1841" s="227"/>
      <c r="J1841" s="228">
        <f>ROUND(I1841*H1841,2)</f>
        <v>0</v>
      </c>
      <c r="K1841" s="224" t="s">
        <v>21</v>
      </c>
      <c r="L1841" s="73"/>
      <c r="M1841" s="229" t="s">
        <v>21</v>
      </c>
      <c r="N1841" s="230" t="s">
        <v>47</v>
      </c>
      <c r="O1841" s="48"/>
      <c r="P1841" s="231">
        <f>O1841*H1841</f>
        <v>0</v>
      </c>
      <c r="Q1841" s="231">
        <v>0</v>
      </c>
      <c r="R1841" s="231">
        <f>Q1841*H1841</f>
        <v>0</v>
      </c>
      <c r="S1841" s="231">
        <v>0</v>
      </c>
      <c r="T1841" s="232">
        <f>S1841*H1841</f>
        <v>0</v>
      </c>
      <c r="AR1841" s="24" t="s">
        <v>243</v>
      </c>
      <c r="AT1841" s="24" t="s">
        <v>156</v>
      </c>
      <c r="AU1841" s="24" t="s">
        <v>85</v>
      </c>
      <c r="AY1841" s="24" t="s">
        <v>154</v>
      </c>
      <c r="BE1841" s="233">
        <f>IF(N1841="základní",J1841,0)</f>
        <v>0</v>
      </c>
      <c r="BF1841" s="233">
        <f>IF(N1841="snížená",J1841,0)</f>
        <v>0</v>
      </c>
      <c r="BG1841" s="233">
        <f>IF(N1841="zákl. přenesená",J1841,0)</f>
        <v>0</v>
      </c>
      <c r="BH1841" s="233">
        <f>IF(N1841="sníž. přenesená",J1841,0)</f>
        <v>0</v>
      </c>
      <c r="BI1841" s="233">
        <f>IF(N1841="nulová",J1841,0)</f>
        <v>0</v>
      </c>
      <c r="BJ1841" s="24" t="s">
        <v>38</v>
      </c>
      <c r="BK1841" s="233">
        <f>ROUND(I1841*H1841,2)</f>
        <v>0</v>
      </c>
      <c r="BL1841" s="24" t="s">
        <v>243</v>
      </c>
      <c r="BM1841" s="24" t="s">
        <v>2110</v>
      </c>
    </row>
    <row r="1842" s="10" customFormat="1" ht="29.88" customHeight="1">
      <c r="B1842" s="206"/>
      <c r="C1842" s="207"/>
      <c r="D1842" s="208" t="s">
        <v>75</v>
      </c>
      <c r="E1842" s="220" t="s">
        <v>2111</v>
      </c>
      <c r="F1842" s="220" t="s">
        <v>2112</v>
      </c>
      <c r="G1842" s="207"/>
      <c r="H1842" s="207"/>
      <c r="I1842" s="210"/>
      <c r="J1842" s="221">
        <f>BK1842</f>
        <v>0</v>
      </c>
      <c r="K1842" s="207"/>
      <c r="L1842" s="212"/>
      <c r="M1842" s="213"/>
      <c r="N1842" s="214"/>
      <c r="O1842" s="214"/>
      <c r="P1842" s="215">
        <f>SUM(P1843:P1874)</f>
        <v>0</v>
      </c>
      <c r="Q1842" s="214"/>
      <c r="R1842" s="215">
        <f>SUM(R1843:R1874)</f>
        <v>0.56129519999999999</v>
      </c>
      <c r="S1842" s="214"/>
      <c r="T1842" s="216">
        <f>SUM(T1843:T1874)</f>
        <v>1.0273946000000001</v>
      </c>
      <c r="AR1842" s="217" t="s">
        <v>85</v>
      </c>
      <c r="AT1842" s="218" t="s">
        <v>75</v>
      </c>
      <c r="AU1842" s="218" t="s">
        <v>38</v>
      </c>
      <c r="AY1842" s="217" t="s">
        <v>154</v>
      </c>
      <c r="BK1842" s="219">
        <f>SUM(BK1843:BK1874)</f>
        <v>0</v>
      </c>
    </row>
    <row r="1843" s="1" customFormat="1" ht="16.5" customHeight="1">
      <c r="B1843" s="47"/>
      <c r="C1843" s="222" t="s">
        <v>2113</v>
      </c>
      <c r="D1843" s="222" t="s">
        <v>156</v>
      </c>
      <c r="E1843" s="223" t="s">
        <v>2114</v>
      </c>
      <c r="F1843" s="224" t="s">
        <v>2115</v>
      </c>
      <c r="G1843" s="225" t="s">
        <v>159</v>
      </c>
      <c r="H1843" s="226">
        <v>18.646000000000001</v>
      </c>
      <c r="I1843" s="227"/>
      <c r="J1843" s="228">
        <f>ROUND(I1843*H1843,2)</f>
        <v>0</v>
      </c>
      <c r="K1843" s="224" t="s">
        <v>21</v>
      </c>
      <c r="L1843" s="73"/>
      <c r="M1843" s="229" t="s">
        <v>21</v>
      </c>
      <c r="N1843" s="230" t="s">
        <v>47</v>
      </c>
      <c r="O1843" s="48"/>
      <c r="P1843" s="231">
        <f>O1843*H1843</f>
        <v>0</v>
      </c>
      <c r="Q1843" s="231">
        <v>0</v>
      </c>
      <c r="R1843" s="231">
        <f>Q1843*H1843</f>
        <v>0</v>
      </c>
      <c r="S1843" s="231">
        <v>0.055100000000000003</v>
      </c>
      <c r="T1843" s="232">
        <f>S1843*H1843</f>
        <v>1.0273946000000001</v>
      </c>
      <c r="AR1843" s="24" t="s">
        <v>243</v>
      </c>
      <c r="AT1843" s="24" t="s">
        <v>156</v>
      </c>
      <c r="AU1843" s="24" t="s">
        <v>85</v>
      </c>
      <c r="AY1843" s="24" t="s">
        <v>154</v>
      </c>
      <c r="BE1843" s="233">
        <f>IF(N1843="základní",J1843,0)</f>
        <v>0</v>
      </c>
      <c r="BF1843" s="233">
        <f>IF(N1843="snížená",J1843,0)</f>
        <v>0</v>
      </c>
      <c r="BG1843" s="233">
        <f>IF(N1843="zákl. přenesená",J1843,0)</f>
        <v>0</v>
      </c>
      <c r="BH1843" s="233">
        <f>IF(N1843="sníž. přenesená",J1843,0)</f>
        <v>0</v>
      </c>
      <c r="BI1843" s="233">
        <f>IF(N1843="nulová",J1843,0)</f>
        <v>0</v>
      </c>
      <c r="BJ1843" s="24" t="s">
        <v>38</v>
      </c>
      <c r="BK1843" s="233">
        <f>ROUND(I1843*H1843,2)</f>
        <v>0</v>
      </c>
      <c r="BL1843" s="24" t="s">
        <v>243</v>
      </c>
      <c r="BM1843" s="24" t="s">
        <v>2116</v>
      </c>
    </row>
    <row r="1844" s="11" customFormat="1">
      <c r="B1844" s="234"/>
      <c r="C1844" s="235"/>
      <c r="D1844" s="236" t="s">
        <v>162</v>
      </c>
      <c r="E1844" s="237" t="s">
        <v>21</v>
      </c>
      <c r="F1844" s="238" t="s">
        <v>163</v>
      </c>
      <c r="G1844" s="235"/>
      <c r="H1844" s="237" t="s">
        <v>21</v>
      </c>
      <c r="I1844" s="239"/>
      <c r="J1844" s="235"/>
      <c r="K1844" s="235"/>
      <c r="L1844" s="240"/>
      <c r="M1844" s="241"/>
      <c r="N1844" s="242"/>
      <c r="O1844" s="242"/>
      <c r="P1844" s="242"/>
      <c r="Q1844" s="242"/>
      <c r="R1844" s="242"/>
      <c r="S1844" s="242"/>
      <c r="T1844" s="243"/>
      <c r="AT1844" s="244" t="s">
        <v>162</v>
      </c>
      <c r="AU1844" s="244" t="s">
        <v>85</v>
      </c>
      <c r="AV1844" s="11" t="s">
        <v>38</v>
      </c>
      <c r="AW1844" s="11" t="s">
        <v>36</v>
      </c>
      <c r="AX1844" s="11" t="s">
        <v>76</v>
      </c>
      <c r="AY1844" s="244" t="s">
        <v>154</v>
      </c>
    </row>
    <row r="1845" s="11" customFormat="1">
      <c r="B1845" s="234"/>
      <c r="C1845" s="235"/>
      <c r="D1845" s="236" t="s">
        <v>162</v>
      </c>
      <c r="E1845" s="237" t="s">
        <v>21</v>
      </c>
      <c r="F1845" s="238" t="s">
        <v>304</v>
      </c>
      <c r="G1845" s="235"/>
      <c r="H1845" s="237" t="s">
        <v>21</v>
      </c>
      <c r="I1845" s="239"/>
      <c r="J1845" s="235"/>
      <c r="K1845" s="235"/>
      <c r="L1845" s="240"/>
      <c r="M1845" s="241"/>
      <c r="N1845" s="242"/>
      <c r="O1845" s="242"/>
      <c r="P1845" s="242"/>
      <c r="Q1845" s="242"/>
      <c r="R1845" s="242"/>
      <c r="S1845" s="242"/>
      <c r="T1845" s="243"/>
      <c r="AT1845" s="244" t="s">
        <v>162</v>
      </c>
      <c r="AU1845" s="244" t="s">
        <v>85</v>
      </c>
      <c r="AV1845" s="11" t="s">
        <v>38</v>
      </c>
      <c r="AW1845" s="11" t="s">
        <v>36</v>
      </c>
      <c r="AX1845" s="11" t="s">
        <v>76</v>
      </c>
      <c r="AY1845" s="244" t="s">
        <v>154</v>
      </c>
    </row>
    <row r="1846" s="12" customFormat="1">
      <c r="B1846" s="245"/>
      <c r="C1846" s="246"/>
      <c r="D1846" s="236" t="s">
        <v>162</v>
      </c>
      <c r="E1846" s="247" t="s">
        <v>21</v>
      </c>
      <c r="F1846" s="248" t="s">
        <v>355</v>
      </c>
      <c r="G1846" s="246"/>
      <c r="H1846" s="249">
        <v>19.859000000000002</v>
      </c>
      <c r="I1846" s="250"/>
      <c r="J1846" s="246"/>
      <c r="K1846" s="246"/>
      <c r="L1846" s="251"/>
      <c r="M1846" s="252"/>
      <c r="N1846" s="253"/>
      <c r="O1846" s="253"/>
      <c r="P1846" s="253"/>
      <c r="Q1846" s="253"/>
      <c r="R1846" s="253"/>
      <c r="S1846" s="253"/>
      <c r="T1846" s="254"/>
      <c r="AT1846" s="255" t="s">
        <v>162</v>
      </c>
      <c r="AU1846" s="255" t="s">
        <v>85</v>
      </c>
      <c r="AV1846" s="12" t="s">
        <v>85</v>
      </c>
      <c r="AW1846" s="12" t="s">
        <v>36</v>
      </c>
      <c r="AX1846" s="12" t="s">
        <v>76</v>
      </c>
      <c r="AY1846" s="255" t="s">
        <v>154</v>
      </c>
    </row>
    <row r="1847" s="11" customFormat="1">
      <c r="B1847" s="234"/>
      <c r="C1847" s="235"/>
      <c r="D1847" s="236" t="s">
        <v>162</v>
      </c>
      <c r="E1847" s="237" t="s">
        <v>21</v>
      </c>
      <c r="F1847" s="238" t="s">
        <v>984</v>
      </c>
      <c r="G1847" s="235"/>
      <c r="H1847" s="237" t="s">
        <v>21</v>
      </c>
      <c r="I1847" s="239"/>
      <c r="J1847" s="235"/>
      <c r="K1847" s="235"/>
      <c r="L1847" s="240"/>
      <c r="M1847" s="241"/>
      <c r="N1847" s="242"/>
      <c r="O1847" s="242"/>
      <c r="P1847" s="242"/>
      <c r="Q1847" s="242"/>
      <c r="R1847" s="242"/>
      <c r="S1847" s="242"/>
      <c r="T1847" s="243"/>
      <c r="AT1847" s="244" t="s">
        <v>162</v>
      </c>
      <c r="AU1847" s="244" t="s">
        <v>85</v>
      </c>
      <c r="AV1847" s="11" t="s">
        <v>38</v>
      </c>
      <c r="AW1847" s="11" t="s">
        <v>36</v>
      </c>
      <c r="AX1847" s="11" t="s">
        <v>76</v>
      </c>
      <c r="AY1847" s="244" t="s">
        <v>154</v>
      </c>
    </row>
    <row r="1848" s="12" customFormat="1">
      <c r="B1848" s="245"/>
      <c r="C1848" s="246"/>
      <c r="D1848" s="236" t="s">
        <v>162</v>
      </c>
      <c r="E1848" s="247" t="s">
        <v>21</v>
      </c>
      <c r="F1848" s="248" t="s">
        <v>357</v>
      </c>
      <c r="G1848" s="246"/>
      <c r="H1848" s="249">
        <v>-1.53</v>
      </c>
      <c r="I1848" s="250"/>
      <c r="J1848" s="246"/>
      <c r="K1848" s="246"/>
      <c r="L1848" s="251"/>
      <c r="M1848" s="252"/>
      <c r="N1848" s="253"/>
      <c r="O1848" s="253"/>
      <c r="P1848" s="253"/>
      <c r="Q1848" s="253"/>
      <c r="R1848" s="253"/>
      <c r="S1848" s="253"/>
      <c r="T1848" s="254"/>
      <c r="AT1848" s="255" t="s">
        <v>162</v>
      </c>
      <c r="AU1848" s="255" t="s">
        <v>85</v>
      </c>
      <c r="AV1848" s="12" t="s">
        <v>85</v>
      </c>
      <c r="AW1848" s="12" t="s">
        <v>36</v>
      </c>
      <c r="AX1848" s="12" t="s">
        <v>76</v>
      </c>
      <c r="AY1848" s="255" t="s">
        <v>154</v>
      </c>
    </row>
    <row r="1849" s="12" customFormat="1">
      <c r="B1849" s="245"/>
      <c r="C1849" s="246"/>
      <c r="D1849" s="236" t="s">
        <v>162</v>
      </c>
      <c r="E1849" s="247" t="s">
        <v>21</v>
      </c>
      <c r="F1849" s="248" t="s">
        <v>358</v>
      </c>
      <c r="G1849" s="246"/>
      <c r="H1849" s="249">
        <v>-0.27000000000000002</v>
      </c>
      <c r="I1849" s="250"/>
      <c r="J1849" s="246"/>
      <c r="K1849" s="246"/>
      <c r="L1849" s="251"/>
      <c r="M1849" s="252"/>
      <c r="N1849" s="253"/>
      <c r="O1849" s="253"/>
      <c r="P1849" s="253"/>
      <c r="Q1849" s="253"/>
      <c r="R1849" s="253"/>
      <c r="S1849" s="253"/>
      <c r="T1849" s="254"/>
      <c r="AT1849" s="255" t="s">
        <v>162</v>
      </c>
      <c r="AU1849" s="255" t="s">
        <v>85</v>
      </c>
      <c r="AV1849" s="12" t="s">
        <v>85</v>
      </c>
      <c r="AW1849" s="12" t="s">
        <v>36</v>
      </c>
      <c r="AX1849" s="12" t="s">
        <v>76</v>
      </c>
      <c r="AY1849" s="255" t="s">
        <v>154</v>
      </c>
    </row>
    <row r="1850" s="11" customFormat="1">
      <c r="B1850" s="234"/>
      <c r="C1850" s="235"/>
      <c r="D1850" s="236" t="s">
        <v>162</v>
      </c>
      <c r="E1850" s="237" t="s">
        <v>21</v>
      </c>
      <c r="F1850" s="238" t="s">
        <v>359</v>
      </c>
      <c r="G1850" s="235"/>
      <c r="H1850" s="237" t="s">
        <v>21</v>
      </c>
      <c r="I1850" s="239"/>
      <c r="J1850" s="235"/>
      <c r="K1850" s="235"/>
      <c r="L1850" s="240"/>
      <c r="M1850" s="241"/>
      <c r="N1850" s="242"/>
      <c r="O1850" s="242"/>
      <c r="P1850" s="242"/>
      <c r="Q1850" s="242"/>
      <c r="R1850" s="242"/>
      <c r="S1850" s="242"/>
      <c r="T1850" s="243"/>
      <c r="AT1850" s="244" t="s">
        <v>162</v>
      </c>
      <c r="AU1850" s="244" t="s">
        <v>85</v>
      </c>
      <c r="AV1850" s="11" t="s">
        <v>38</v>
      </c>
      <c r="AW1850" s="11" t="s">
        <v>36</v>
      </c>
      <c r="AX1850" s="11" t="s">
        <v>76</v>
      </c>
      <c r="AY1850" s="244" t="s">
        <v>154</v>
      </c>
    </row>
    <row r="1851" s="12" customFormat="1">
      <c r="B1851" s="245"/>
      <c r="C1851" s="246"/>
      <c r="D1851" s="236" t="s">
        <v>162</v>
      </c>
      <c r="E1851" s="247" t="s">
        <v>21</v>
      </c>
      <c r="F1851" s="248" t="s">
        <v>421</v>
      </c>
      <c r="G1851" s="246"/>
      <c r="H1851" s="249">
        <v>0.437</v>
      </c>
      <c r="I1851" s="250"/>
      <c r="J1851" s="246"/>
      <c r="K1851" s="246"/>
      <c r="L1851" s="251"/>
      <c r="M1851" s="252"/>
      <c r="N1851" s="253"/>
      <c r="O1851" s="253"/>
      <c r="P1851" s="253"/>
      <c r="Q1851" s="253"/>
      <c r="R1851" s="253"/>
      <c r="S1851" s="253"/>
      <c r="T1851" s="254"/>
      <c r="AT1851" s="255" t="s">
        <v>162</v>
      </c>
      <c r="AU1851" s="255" t="s">
        <v>85</v>
      </c>
      <c r="AV1851" s="12" t="s">
        <v>85</v>
      </c>
      <c r="AW1851" s="12" t="s">
        <v>36</v>
      </c>
      <c r="AX1851" s="12" t="s">
        <v>76</v>
      </c>
      <c r="AY1851" s="255" t="s">
        <v>154</v>
      </c>
    </row>
    <row r="1852" s="12" customFormat="1">
      <c r="B1852" s="245"/>
      <c r="C1852" s="246"/>
      <c r="D1852" s="236" t="s">
        <v>162</v>
      </c>
      <c r="E1852" s="247" t="s">
        <v>21</v>
      </c>
      <c r="F1852" s="248" t="s">
        <v>422</v>
      </c>
      <c r="G1852" s="246"/>
      <c r="H1852" s="249">
        <v>0.14999999999999999</v>
      </c>
      <c r="I1852" s="250"/>
      <c r="J1852" s="246"/>
      <c r="K1852" s="246"/>
      <c r="L1852" s="251"/>
      <c r="M1852" s="252"/>
      <c r="N1852" s="253"/>
      <c r="O1852" s="253"/>
      <c r="P1852" s="253"/>
      <c r="Q1852" s="253"/>
      <c r="R1852" s="253"/>
      <c r="S1852" s="253"/>
      <c r="T1852" s="254"/>
      <c r="AT1852" s="255" t="s">
        <v>162</v>
      </c>
      <c r="AU1852" s="255" t="s">
        <v>85</v>
      </c>
      <c r="AV1852" s="12" t="s">
        <v>85</v>
      </c>
      <c r="AW1852" s="12" t="s">
        <v>36</v>
      </c>
      <c r="AX1852" s="12" t="s">
        <v>76</v>
      </c>
      <c r="AY1852" s="255" t="s">
        <v>154</v>
      </c>
    </row>
    <row r="1853" s="13" customFormat="1">
      <c r="B1853" s="256"/>
      <c r="C1853" s="257"/>
      <c r="D1853" s="236" t="s">
        <v>162</v>
      </c>
      <c r="E1853" s="258" t="s">
        <v>21</v>
      </c>
      <c r="F1853" s="259" t="s">
        <v>166</v>
      </c>
      <c r="G1853" s="257"/>
      <c r="H1853" s="260">
        <v>18.646000000000001</v>
      </c>
      <c r="I1853" s="261"/>
      <c r="J1853" s="257"/>
      <c r="K1853" s="257"/>
      <c r="L1853" s="262"/>
      <c r="M1853" s="263"/>
      <c r="N1853" s="264"/>
      <c r="O1853" s="264"/>
      <c r="P1853" s="264"/>
      <c r="Q1853" s="264"/>
      <c r="R1853" s="264"/>
      <c r="S1853" s="264"/>
      <c r="T1853" s="265"/>
      <c r="AT1853" s="266" t="s">
        <v>162</v>
      </c>
      <c r="AU1853" s="266" t="s">
        <v>85</v>
      </c>
      <c r="AV1853" s="13" t="s">
        <v>160</v>
      </c>
      <c r="AW1853" s="13" t="s">
        <v>36</v>
      </c>
      <c r="AX1853" s="13" t="s">
        <v>38</v>
      </c>
      <c r="AY1853" s="266" t="s">
        <v>154</v>
      </c>
    </row>
    <row r="1854" s="1" customFormat="1" ht="25.5" customHeight="1">
      <c r="B1854" s="47"/>
      <c r="C1854" s="222" t="s">
        <v>2117</v>
      </c>
      <c r="D1854" s="222" t="s">
        <v>156</v>
      </c>
      <c r="E1854" s="223" t="s">
        <v>2118</v>
      </c>
      <c r="F1854" s="224" t="s">
        <v>2119</v>
      </c>
      <c r="G1854" s="225" t="s">
        <v>159</v>
      </c>
      <c r="H1854" s="226">
        <v>18.646000000000001</v>
      </c>
      <c r="I1854" s="227"/>
      <c r="J1854" s="228">
        <f>ROUND(I1854*H1854,2)</f>
        <v>0</v>
      </c>
      <c r="K1854" s="224" t="s">
        <v>21</v>
      </c>
      <c r="L1854" s="73"/>
      <c r="M1854" s="229" t="s">
        <v>21</v>
      </c>
      <c r="N1854" s="230" t="s">
        <v>47</v>
      </c>
      <c r="O1854" s="48"/>
      <c r="P1854" s="231">
        <f>O1854*H1854</f>
        <v>0</v>
      </c>
      <c r="Q1854" s="231">
        <v>0.0035999999999999999</v>
      </c>
      <c r="R1854" s="231">
        <f>Q1854*H1854</f>
        <v>0.067125600000000007</v>
      </c>
      <c r="S1854" s="231">
        <v>0</v>
      </c>
      <c r="T1854" s="232">
        <f>S1854*H1854</f>
        <v>0</v>
      </c>
      <c r="AR1854" s="24" t="s">
        <v>243</v>
      </c>
      <c r="AT1854" s="24" t="s">
        <v>156</v>
      </c>
      <c r="AU1854" s="24" t="s">
        <v>85</v>
      </c>
      <c r="AY1854" s="24" t="s">
        <v>154</v>
      </c>
      <c r="BE1854" s="233">
        <f>IF(N1854="základní",J1854,0)</f>
        <v>0</v>
      </c>
      <c r="BF1854" s="233">
        <f>IF(N1854="snížená",J1854,0)</f>
        <v>0</v>
      </c>
      <c r="BG1854" s="233">
        <f>IF(N1854="zákl. přenesená",J1854,0)</f>
        <v>0</v>
      </c>
      <c r="BH1854" s="233">
        <f>IF(N1854="sníž. přenesená",J1854,0)</f>
        <v>0</v>
      </c>
      <c r="BI1854" s="233">
        <f>IF(N1854="nulová",J1854,0)</f>
        <v>0</v>
      </c>
      <c r="BJ1854" s="24" t="s">
        <v>38</v>
      </c>
      <c r="BK1854" s="233">
        <f>ROUND(I1854*H1854,2)</f>
        <v>0</v>
      </c>
      <c r="BL1854" s="24" t="s">
        <v>243</v>
      </c>
      <c r="BM1854" s="24" t="s">
        <v>2120</v>
      </c>
    </row>
    <row r="1855" s="11" customFormat="1">
      <c r="B1855" s="234"/>
      <c r="C1855" s="235"/>
      <c r="D1855" s="236" t="s">
        <v>162</v>
      </c>
      <c r="E1855" s="237" t="s">
        <v>21</v>
      </c>
      <c r="F1855" s="238" t="s">
        <v>285</v>
      </c>
      <c r="G1855" s="235"/>
      <c r="H1855" s="237" t="s">
        <v>21</v>
      </c>
      <c r="I1855" s="239"/>
      <c r="J1855" s="235"/>
      <c r="K1855" s="235"/>
      <c r="L1855" s="240"/>
      <c r="M1855" s="241"/>
      <c r="N1855" s="242"/>
      <c r="O1855" s="242"/>
      <c r="P1855" s="242"/>
      <c r="Q1855" s="242"/>
      <c r="R1855" s="242"/>
      <c r="S1855" s="242"/>
      <c r="T1855" s="243"/>
      <c r="AT1855" s="244" t="s">
        <v>162</v>
      </c>
      <c r="AU1855" s="244" t="s">
        <v>85</v>
      </c>
      <c r="AV1855" s="11" t="s">
        <v>38</v>
      </c>
      <c r="AW1855" s="11" t="s">
        <v>36</v>
      </c>
      <c r="AX1855" s="11" t="s">
        <v>76</v>
      </c>
      <c r="AY1855" s="244" t="s">
        <v>154</v>
      </c>
    </row>
    <row r="1856" s="11" customFormat="1">
      <c r="B1856" s="234"/>
      <c r="C1856" s="235"/>
      <c r="D1856" s="236" t="s">
        <v>162</v>
      </c>
      <c r="E1856" s="237" t="s">
        <v>21</v>
      </c>
      <c r="F1856" s="238" t="s">
        <v>304</v>
      </c>
      <c r="G1856" s="235"/>
      <c r="H1856" s="237" t="s">
        <v>21</v>
      </c>
      <c r="I1856" s="239"/>
      <c r="J1856" s="235"/>
      <c r="K1856" s="235"/>
      <c r="L1856" s="240"/>
      <c r="M1856" s="241"/>
      <c r="N1856" s="242"/>
      <c r="O1856" s="242"/>
      <c r="P1856" s="242"/>
      <c r="Q1856" s="242"/>
      <c r="R1856" s="242"/>
      <c r="S1856" s="242"/>
      <c r="T1856" s="243"/>
      <c r="AT1856" s="244" t="s">
        <v>162</v>
      </c>
      <c r="AU1856" s="244" t="s">
        <v>85</v>
      </c>
      <c r="AV1856" s="11" t="s">
        <v>38</v>
      </c>
      <c r="AW1856" s="11" t="s">
        <v>36</v>
      </c>
      <c r="AX1856" s="11" t="s">
        <v>76</v>
      </c>
      <c r="AY1856" s="244" t="s">
        <v>154</v>
      </c>
    </row>
    <row r="1857" s="12" customFormat="1">
      <c r="B1857" s="245"/>
      <c r="C1857" s="246"/>
      <c r="D1857" s="236" t="s">
        <v>162</v>
      </c>
      <c r="E1857" s="247" t="s">
        <v>21</v>
      </c>
      <c r="F1857" s="248" t="s">
        <v>355</v>
      </c>
      <c r="G1857" s="246"/>
      <c r="H1857" s="249">
        <v>19.859000000000002</v>
      </c>
      <c r="I1857" s="250"/>
      <c r="J1857" s="246"/>
      <c r="K1857" s="246"/>
      <c r="L1857" s="251"/>
      <c r="M1857" s="252"/>
      <c r="N1857" s="253"/>
      <c r="O1857" s="253"/>
      <c r="P1857" s="253"/>
      <c r="Q1857" s="253"/>
      <c r="R1857" s="253"/>
      <c r="S1857" s="253"/>
      <c r="T1857" s="254"/>
      <c r="AT1857" s="255" t="s">
        <v>162</v>
      </c>
      <c r="AU1857" s="255" t="s">
        <v>85</v>
      </c>
      <c r="AV1857" s="12" t="s">
        <v>85</v>
      </c>
      <c r="AW1857" s="12" t="s">
        <v>36</v>
      </c>
      <c r="AX1857" s="12" t="s">
        <v>76</v>
      </c>
      <c r="AY1857" s="255" t="s">
        <v>154</v>
      </c>
    </row>
    <row r="1858" s="11" customFormat="1">
      <c r="B1858" s="234"/>
      <c r="C1858" s="235"/>
      <c r="D1858" s="236" t="s">
        <v>162</v>
      </c>
      <c r="E1858" s="237" t="s">
        <v>21</v>
      </c>
      <c r="F1858" s="238" t="s">
        <v>984</v>
      </c>
      <c r="G1858" s="235"/>
      <c r="H1858" s="237" t="s">
        <v>21</v>
      </c>
      <c r="I1858" s="239"/>
      <c r="J1858" s="235"/>
      <c r="K1858" s="235"/>
      <c r="L1858" s="240"/>
      <c r="M1858" s="241"/>
      <c r="N1858" s="242"/>
      <c r="O1858" s="242"/>
      <c r="P1858" s="242"/>
      <c r="Q1858" s="242"/>
      <c r="R1858" s="242"/>
      <c r="S1858" s="242"/>
      <c r="T1858" s="243"/>
      <c r="AT1858" s="244" t="s">
        <v>162</v>
      </c>
      <c r="AU1858" s="244" t="s">
        <v>85</v>
      </c>
      <c r="AV1858" s="11" t="s">
        <v>38</v>
      </c>
      <c r="AW1858" s="11" t="s">
        <v>36</v>
      </c>
      <c r="AX1858" s="11" t="s">
        <v>76</v>
      </c>
      <c r="AY1858" s="244" t="s">
        <v>154</v>
      </c>
    </row>
    <row r="1859" s="12" customFormat="1">
      <c r="B1859" s="245"/>
      <c r="C1859" s="246"/>
      <c r="D1859" s="236" t="s">
        <v>162</v>
      </c>
      <c r="E1859" s="247" t="s">
        <v>21</v>
      </c>
      <c r="F1859" s="248" t="s">
        <v>357</v>
      </c>
      <c r="G1859" s="246"/>
      <c r="H1859" s="249">
        <v>-1.53</v>
      </c>
      <c r="I1859" s="250"/>
      <c r="J1859" s="246"/>
      <c r="K1859" s="246"/>
      <c r="L1859" s="251"/>
      <c r="M1859" s="252"/>
      <c r="N1859" s="253"/>
      <c r="O1859" s="253"/>
      <c r="P1859" s="253"/>
      <c r="Q1859" s="253"/>
      <c r="R1859" s="253"/>
      <c r="S1859" s="253"/>
      <c r="T1859" s="254"/>
      <c r="AT1859" s="255" t="s">
        <v>162</v>
      </c>
      <c r="AU1859" s="255" t="s">
        <v>85</v>
      </c>
      <c r="AV1859" s="12" t="s">
        <v>85</v>
      </c>
      <c r="AW1859" s="12" t="s">
        <v>36</v>
      </c>
      <c r="AX1859" s="12" t="s">
        <v>76</v>
      </c>
      <c r="AY1859" s="255" t="s">
        <v>154</v>
      </c>
    </row>
    <row r="1860" s="12" customFormat="1">
      <c r="B1860" s="245"/>
      <c r="C1860" s="246"/>
      <c r="D1860" s="236" t="s">
        <v>162</v>
      </c>
      <c r="E1860" s="247" t="s">
        <v>21</v>
      </c>
      <c r="F1860" s="248" t="s">
        <v>358</v>
      </c>
      <c r="G1860" s="246"/>
      <c r="H1860" s="249">
        <v>-0.27000000000000002</v>
      </c>
      <c r="I1860" s="250"/>
      <c r="J1860" s="246"/>
      <c r="K1860" s="246"/>
      <c r="L1860" s="251"/>
      <c r="M1860" s="252"/>
      <c r="N1860" s="253"/>
      <c r="O1860" s="253"/>
      <c r="P1860" s="253"/>
      <c r="Q1860" s="253"/>
      <c r="R1860" s="253"/>
      <c r="S1860" s="253"/>
      <c r="T1860" s="254"/>
      <c r="AT1860" s="255" t="s">
        <v>162</v>
      </c>
      <c r="AU1860" s="255" t="s">
        <v>85</v>
      </c>
      <c r="AV1860" s="12" t="s">
        <v>85</v>
      </c>
      <c r="AW1860" s="12" t="s">
        <v>36</v>
      </c>
      <c r="AX1860" s="12" t="s">
        <v>76</v>
      </c>
      <c r="AY1860" s="255" t="s">
        <v>154</v>
      </c>
    </row>
    <row r="1861" s="11" customFormat="1">
      <c r="B1861" s="234"/>
      <c r="C1861" s="235"/>
      <c r="D1861" s="236" t="s">
        <v>162</v>
      </c>
      <c r="E1861" s="237" t="s">
        <v>21</v>
      </c>
      <c r="F1861" s="238" t="s">
        <v>359</v>
      </c>
      <c r="G1861" s="235"/>
      <c r="H1861" s="237" t="s">
        <v>21</v>
      </c>
      <c r="I1861" s="239"/>
      <c r="J1861" s="235"/>
      <c r="K1861" s="235"/>
      <c r="L1861" s="240"/>
      <c r="M1861" s="241"/>
      <c r="N1861" s="242"/>
      <c r="O1861" s="242"/>
      <c r="P1861" s="242"/>
      <c r="Q1861" s="242"/>
      <c r="R1861" s="242"/>
      <c r="S1861" s="242"/>
      <c r="T1861" s="243"/>
      <c r="AT1861" s="244" t="s">
        <v>162</v>
      </c>
      <c r="AU1861" s="244" t="s">
        <v>85</v>
      </c>
      <c r="AV1861" s="11" t="s">
        <v>38</v>
      </c>
      <c r="AW1861" s="11" t="s">
        <v>36</v>
      </c>
      <c r="AX1861" s="11" t="s">
        <v>76</v>
      </c>
      <c r="AY1861" s="244" t="s">
        <v>154</v>
      </c>
    </row>
    <row r="1862" s="12" customFormat="1">
      <c r="B1862" s="245"/>
      <c r="C1862" s="246"/>
      <c r="D1862" s="236" t="s">
        <v>162</v>
      </c>
      <c r="E1862" s="247" t="s">
        <v>21</v>
      </c>
      <c r="F1862" s="248" t="s">
        <v>421</v>
      </c>
      <c r="G1862" s="246"/>
      <c r="H1862" s="249">
        <v>0.437</v>
      </c>
      <c r="I1862" s="250"/>
      <c r="J1862" s="246"/>
      <c r="K1862" s="246"/>
      <c r="L1862" s="251"/>
      <c r="M1862" s="252"/>
      <c r="N1862" s="253"/>
      <c r="O1862" s="253"/>
      <c r="P1862" s="253"/>
      <c r="Q1862" s="253"/>
      <c r="R1862" s="253"/>
      <c r="S1862" s="253"/>
      <c r="T1862" s="254"/>
      <c r="AT1862" s="255" t="s">
        <v>162</v>
      </c>
      <c r="AU1862" s="255" t="s">
        <v>85</v>
      </c>
      <c r="AV1862" s="12" t="s">
        <v>85</v>
      </c>
      <c r="AW1862" s="12" t="s">
        <v>36</v>
      </c>
      <c r="AX1862" s="12" t="s">
        <v>76</v>
      </c>
      <c r="AY1862" s="255" t="s">
        <v>154</v>
      </c>
    </row>
    <row r="1863" s="12" customFormat="1">
      <c r="B1863" s="245"/>
      <c r="C1863" s="246"/>
      <c r="D1863" s="236" t="s">
        <v>162</v>
      </c>
      <c r="E1863" s="247" t="s">
        <v>21</v>
      </c>
      <c r="F1863" s="248" t="s">
        <v>422</v>
      </c>
      <c r="G1863" s="246"/>
      <c r="H1863" s="249">
        <v>0.14999999999999999</v>
      </c>
      <c r="I1863" s="250"/>
      <c r="J1863" s="246"/>
      <c r="K1863" s="246"/>
      <c r="L1863" s="251"/>
      <c r="M1863" s="252"/>
      <c r="N1863" s="253"/>
      <c r="O1863" s="253"/>
      <c r="P1863" s="253"/>
      <c r="Q1863" s="253"/>
      <c r="R1863" s="253"/>
      <c r="S1863" s="253"/>
      <c r="T1863" s="254"/>
      <c r="AT1863" s="255" t="s">
        <v>162</v>
      </c>
      <c r="AU1863" s="255" t="s">
        <v>85</v>
      </c>
      <c r="AV1863" s="12" t="s">
        <v>85</v>
      </c>
      <c r="AW1863" s="12" t="s">
        <v>36</v>
      </c>
      <c r="AX1863" s="12" t="s">
        <v>76</v>
      </c>
      <c r="AY1863" s="255" t="s">
        <v>154</v>
      </c>
    </row>
    <row r="1864" s="13" customFormat="1">
      <c r="B1864" s="256"/>
      <c r="C1864" s="257"/>
      <c r="D1864" s="236" t="s">
        <v>162</v>
      </c>
      <c r="E1864" s="258" t="s">
        <v>21</v>
      </c>
      <c r="F1864" s="259" t="s">
        <v>166</v>
      </c>
      <c r="G1864" s="257"/>
      <c r="H1864" s="260">
        <v>18.646000000000001</v>
      </c>
      <c r="I1864" s="261"/>
      <c r="J1864" s="257"/>
      <c r="K1864" s="257"/>
      <c r="L1864" s="262"/>
      <c r="M1864" s="263"/>
      <c r="N1864" s="264"/>
      <c r="O1864" s="264"/>
      <c r="P1864" s="264"/>
      <c r="Q1864" s="264"/>
      <c r="R1864" s="264"/>
      <c r="S1864" s="264"/>
      <c r="T1864" s="265"/>
      <c r="AT1864" s="266" t="s">
        <v>162</v>
      </c>
      <c r="AU1864" s="266" t="s">
        <v>85</v>
      </c>
      <c r="AV1864" s="13" t="s">
        <v>160</v>
      </c>
      <c r="AW1864" s="13" t="s">
        <v>36</v>
      </c>
      <c r="AX1864" s="13" t="s">
        <v>38</v>
      </c>
      <c r="AY1864" s="266" t="s">
        <v>154</v>
      </c>
    </row>
    <row r="1865" s="1" customFormat="1" ht="25.5" customHeight="1">
      <c r="B1865" s="47"/>
      <c r="C1865" s="280" t="s">
        <v>2121</v>
      </c>
      <c r="D1865" s="280" t="s">
        <v>293</v>
      </c>
      <c r="E1865" s="281" t="s">
        <v>2122</v>
      </c>
      <c r="F1865" s="282" t="s">
        <v>2123</v>
      </c>
      <c r="G1865" s="283" t="s">
        <v>159</v>
      </c>
      <c r="H1865" s="284">
        <v>21.443000000000001</v>
      </c>
      <c r="I1865" s="285"/>
      <c r="J1865" s="286">
        <f>ROUND(I1865*H1865,2)</f>
        <v>0</v>
      </c>
      <c r="K1865" s="282" t="s">
        <v>21</v>
      </c>
      <c r="L1865" s="287"/>
      <c r="M1865" s="288" t="s">
        <v>21</v>
      </c>
      <c r="N1865" s="289" t="s">
        <v>47</v>
      </c>
      <c r="O1865" s="48"/>
      <c r="P1865" s="231">
        <f>O1865*H1865</f>
        <v>0</v>
      </c>
      <c r="Q1865" s="231">
        <v>0.022700000000000001</v>
      </c>
      <c r="R1865" s="231">
        <f>Q1865*H1865</f>
        <v>0.48675610000000008</v>
      </c>
      <c r="S1865" s="231">
        <v>0</v>
      </c>
      <c r="T1865" s="232">
        <f>S1865*H1865</f>
        <v>0</v>
      </c>
      <c r="AR1865" s="24" t="s">
        <v>362</v>
      </c>
      <c r="AT1865" s="24" t="s">
        <v>293</v>
      </c>
      <c r="AU1865" s="24" t="s">
        <v>85</v>
      </c>
      <c r="AY1865" s="24" t="s">
        <v>154</v>
      </c>
      <c r="BE1865" s="233">
        <f>IF(N1865="základní",J1865,0)</f>
        <v>0</v>
      </c>
      <c r="BF1865" s="233">
        <f>IF(N1865="snížená",J1865,0)</f>
        <v>0</v>
      </c>
      <c r="BG1865" s="233">
        <f>IF(N1865="zákl. přenesená",J1865,0)</f>
        <v>0</v>
      </c>
      <c r="BH1865" s="233">
        <f>IF(N1865="sníž. přenesená",J1865,0)</f>
        <v>0</v>
      </c>
      <c r="BI1865" s="233">
        <f>IF(N1865="nulová",J1865,0)</f>
        <v>0</v>
      </c>
      <c r="BJ1865" s="24" t="s">
        <v>38</v>
      </c>
      <c r="BK1865" s="233">
        <f>ROUND(I1865*H1865,2)</f>
        <v>0</v>
      </c>
      <c r="BL1865" s="24" t="s">
        <v>243</v>
      </c>
      <c r="BM1865" s="24" t="s">
        <v>2124</v>
      </c>
    </row>
    <row r="1866" s="1" customFormat="1" ht="25.5" customHeight="1">
      <c r="B1866" s="47"/>
      <c r="C1866" s="222" t="s">
        <v>2125</v>
      </c>
      <c r="D1866" s="222" t="s">
        <v>156</v>
      </c>
      <c r="E1866" s="223" t="s">
        <v>2126</v>
      </c>
      <c r="F1866" s="224" t="s">
        <v>2127</v>
      </c>
      <c r="G1866" s="225" t="s">
        <v>159</v>
      </c>
      <c r="H1866" s="226">
        <v>18.646000000000001</v>
      </c>
      <c r="I1866" s="227"/>
      <c r="J1866" s="228">
        <f>ROUND(I1866*H1866,2)</f>
        <v>0</v>
      </c>
      <c r="K1866" s="224" t="s">
        <v>21</v>
      </c>
      <c r="L1866" s="73"/>
      <c r="M1866" s="229" t="s">
        <v>21</v>
      </c>
      <c r="N1866" s="230" t="s">
        <v>47</v>
      </c>
      <c r="O1866" s="48"/>
      <c r="P1866" s="231">
        <f>O1866*H1866</f>
        <v>0</v>
      </c>
      <c r="Q1866" s="231">
        <v>0</v>
      </c>
      <c r="R1866" s="231">
        <f>Q1866*H1866</f>
        <v>0</v>
      </c>
      <c r="S1866" s="231">
        <v>0</v>
      </c>
      <c r="T1866" s="232">
        <f>S1866*H1866</f>
        <v>0</v>
      </c>
      <c r="AR1866" s="24" t="s">
        <v>243</v>
      </c>
      <c r="AT1866" s="24" t="s">
        <v>156</v>
      </c>
      <c r="AU1866" s="24" t="s">
        <v>85</v>
      </c>
      <c r="AY1866" s="24" t="s">
        <v>154</v>
      </c>
      <c r="BE1866" s="233">
        <f>IF(N1866="základní",J1866,0)</f>
        <v>0</v>
      </c>
      <c r="BF1866" s="233">
        <f>IF(N1866="snížená",J1866,0)</f>
        <v>0</v>
      </c>
      <c r="BG1866" s="233">
        <f>IF(N1866="zákl. přenesená",J1866,0)</f>
        <v>0</v>
      </c>
      <c r="BH1866" s="233">
        <f>IF(N1866="sníž. přenesená",J1866,0)</f>
        <v>0</v>
      </c>
      <c r="BI1866" s="233">
        <f>IF(N1866="nulová",J1866,0)</f>
        <v>0</v>
      </c>
      <c r="BJ1866" s="24" t="s">
        <v>38</v>
      </c>
      <c r="BK1866" s="233">
        <f>ROUND(I1866*H1866,2)</f>
        <v>0</v>
      </c>
      <c r="BL1866" s="24" t="s">
        <v>243</v>
      </c>
      <c r="BM1866" s="24" t="s">
        <v>2128</v>
      </c>
    </row>
    <row r="1867" s="1" customFormat="1" ht="16.5" customHeight="1">
      <c r="B1867" s="47"/>
      <c r="C1867" s="222" t="s">
        <v>2129</v>
      </c>
      <c r="D1867" s="222" t="s">
        <v>156</v>
      </c>
      <c r="E1867" s="223" t="s">
        <v>2130</v>
      </c>
      <c r="F1867" s="224" t="s">
        <v>2131</v>
      </c>
      <c r="G1867" s="225" t="s">
        <v>179</v>
      </c>
      <c r="H1867" s="226">
        <v>5.8700000000000001</v>
      </c>
      <c r="I1867" s="227"/>
      <c r="J1867" s="228">
        <f>ROUND(I1867*H1867,2)</f>
        <v>0</v>
      </c>
      <c r="K1867" s="224" t="s">
        <v>21</v>
      </c>
      <c r="L1867" s="73"/>
      <c r="M1867" s="229" t="s">
        <v>21</v>
      </c>
      <c r="N1867" s="230" t="s">
        <v>47</v>
      </c>
      <c r="O1867" s="48"/>
      <c r="P1867" s="231">
        <f>O1867*H1867</f>
        <v>0</v>
      </c>
      <c r="Q1867" s="231">
        <v>0.00031</v>
      </c>
      <c r="R1867" s="231">
        <f>Q1867*H1867</f>
        <v>0.0018197000000000001</v>
      </c>
      <c r="S1867" s="231">
        <v>0</v>
      </c>
      <c r="T1867" s="232">
        <f>S1867*H1867</f>
        <v>0</v>
      </c>
      <c r="AR1867" s="24" t="s">
        <v>243</v>
      </c>
      <c r="AT1867" s="24" t="s">
        <v>156</v>
      </c>
      <c r="AU1867" s="24" t="s">
        <v>85</v>
      </c>
      <c r="AY1867" s="24" t="s">
        <v>154</v>
      </c>
      <c r="BE1867" s="233">
        <f>IF(N1867="základní",J1867,0)</f>
        <v>0</v>
      </c>
      <c r="BF1867" s="233">
        <f>IF(N1867="snížená",J1867,0)</f>
        <v>0</v>
      </c>
      <c r="BG1867" s="233">
        <f>IF(N1867="zákl. přenesená",J1867,0)</f>
        <v>0</v>
      </c>
      <c r="BH1867" s="233">
        <f>IF(N1867="sníž. přenesená",J1867,0)</f>
        <v>0</v>
      </c>
      <c r="BI1867" s="233">
        <f>IF(N1867="nulová",J1867,0)</f>
        <v>0</v>
      </c>
      <c r="BJ1867" s="24" t="s">
        <v>38</v>
      </c>
      <c r="BK1867" s="233">
        <f>ROUND(I1867*H1867,2)</f>
        <v>0</v>
      </c>
      <c r="BL1867" s="24" t="s">
        <v>243</v>
      </c>
      <c r="BM1867" s="24" t="s">
        <v>2132</v>
      </c>
    </row>
    <row r="1868" s="12" customFormat="1">
      <c r="B1868" s="245"/>
      <c r="C1868" s="246"/>
      <c r="D1868" s="236" t="s">
        <v>162</v>
      </c>
      <c r="E1868" s="247" t="s">
        <v>21</v>
      </c>
      <c r="F1868" s="248" t="s">
        <v>2133</v>
      </c>
      <c r="G1868" s="246"/>
      <c r="H1868" s="249">
        <v>5.8700000000000001</v>
      </c>
      <c r="I1868" s="250"/>
      <c r="J1868" s="246"/>
      <c r="K1868" s="246"/>
      <c r="L1868" s="251"/>
      <c r="M1868" s="252"/>
      <c r="N1868" s="253"/>
      <c r="O1868" s="253"/>
      <c r="P1868" s="253"/>
      <c r="Q1868" s="253"/>
      <c r="R1868" s="253"/>
      <c r="S1868" s="253"/>
      <c r="T1868" s="254"/>
      <c r="AT1868" s="255" t="s">
        <v>162</v>
      </c>
      <c r="AU1868" s="255" t="s">
        <v>85</v>
      </c>
      <c r="AV1868" s="12" t="s">
        <v>85</v>
      </c>
      <c r="AW1868" s="12" t="s">
        <v>36</v>
      </c>
      <c r="AX1868" s="12" t="s">
        <v>38</v>
      </c>
      <c r="AY1868" s="255" t="s">
        <v>154</v>
      </c>
    </row>
    <row r="1869" s="1" customFormat="1" ht="16.5" customHeight="1">
      <c r="B1869" s="47"/>
      <c r="C1869" s="222" t="s">
        <v>2134</v>
      </c>
      <c r="D1869" s="222" t="s">
        <v>156</v>
      </c>
      <c r="E1869" s="223" t="s">
        <v>2135</v>
      </c>
      <c r="F1869" s="224" t="s">
        <v>2136</v>
      </c>
      <c r="G1869" s="225" t="s">
        <v>159</v>
      </c>
      <c r="H1869" s="226">
        <v>18.646000000000001</v>
      </c>
      <c r="I1869" s="227"/>
      <c r="J1869" s="228">
        <f>ROUND(I1869*H1869,2)</f>
        <v>0</v>
      </c>
      <c r="K1869" s="224" t="s">
        <v>21</v>
      </c>
      <c r="L1869" s="73"/>
      <c r="M1869" s="229" t="s">
        <v>21</v>
      </c>
      <c r="N1869" s="230" t="s">
        <v>47</v>
      </c>
      <c r="O1869" s="48"/>
      <c r="P1869" s="231">
        <f>O1869*H1869</f>
        <v>0</v>
      </c>
      <c r="Q1869" s="231">
        <v>0.00029999999999999997</v>
      </c>
      <c r="R1869" s="231">
        <f>Q1869*H1869</f>
        <v>0.0055937999999999995</v>
      </c>
      <c r="S1869" s="231">
        <v>0</v>
      </c>
      <c r="T1869" s="232">
        <f>S1869*H1869</f>
        <v>0</v>
      </c>
      <c r="AR1869" s="24" t="s">
        <v>243</v>
      </c>
      <c r="AT1869" s="24" t="s">
        <v>156</v>
      </c>
      <c r="AU1869" s="24" t="s">
        <v>85</v>
      </c>
      <c r="AY1869" s="24" t="s">
        <v>154</v>
      </c>
      <c r="BE1869" s="233">
        <f>IF(N1869="základní",J1869,0)</f>
        <v>0</v>
      </c>
      <c r="BF1869" s="233">
        <f>IF(N1869="snížená",J1869,0)</f>
        <v>0</v>
      </c>
      <c r="BG1869" s="233">
        <f>IF(N1869="zákl. přenesená",J1869,0)</f>
        <v>0</v>
      </c>
      <c r="BH1869" s="233">
        <f>IF(N1869="sníž. přenesená",J1869,0)</f>
        <v>0</v>
      </c>
      <c r="BI1869" s="233">
        <f>IF(N1869="nulová",J1869,0)</f>
        <v>0</v>
      </c>
      <c r="BJ1869" s="24" t="s">
        <v>38</v>
      </c>
      <c r="BK1869" s="233">
        <f>ROUND(I1869*H1869,2)</f>
        <v>0</v>
      </c>
      <c r="BL1869" s="24" t="s">
        <v>243</v>
      </c>
      <c r="BM1869" s="24" t="s">
        <v>2137</v>
      </c>
    </row>
    <row r="1870" s="1" customFormat="1" ht="16.5" customHeight="1">
      <c r="B1870" s="47"/>
      <c r="C1870" s="222" t="s">
        <v>2138</v>
      </c>
      <c r="D1870" s="222" t="s">
        <v>156</v>
      </c>
      <c r="E1870" s="223" t="s">
        <v>2139</v>
      </c>
      <c r="F1870" s="224" t="s">
        <v>2140</v>
      </c>
      <c r="G1870" s="225" t="s">
        <v>179</v>
      </c>
      <c r="H1870" s="226">
        <v>9.9199999999999999</v>
      </c>
      <c r="I1870" s="227"/>
      <c r="J1870" s="228">
        <f>ROUND(I1870*H1870,2)</f>
        <v>0</v>
      </c>
      <c r="K1870" s="224" t="s">
        <v>21</v>
      </c>
      <c r="L1870" s="73"/>
      <c r="M1870" s="229" t="s">
        <v>21</v>
      </c>
      <c r="N1870" s="230" t="s">
        <v>47</v>
      </c>
      <c r="O1870" s="48"/>
      <c r="P1870" s="231">
        <f>O1870*H1870</f>
        <v>0</v>
      </c>
      <c r="Q1870" s="231">
        <v>0</v>
      </c>
      <c r="R1870" s="231">
        <f>Q1870*H1870</f>
        <v>0</v>
      </c>
      <c r="S1870" s="231">
        <v>0</v>
      </c>
      <c r="T1870" s="232">
        <f>S1870*H1870</f>
        <v>0</v>
      </c>
      <c r="AR1870" s="24" t="s">
        <v>243</v>
      </c>
      <c r="AT1870" s="24" t="s">
        <v>156</v>
      </c>
      <c r="AU1870" s="24" t="s">
        <v>85</v>
      </c>
      <c r="AY1870" s="24" t="s">
        <v>154</v>
      </c>
      <c r="BE1870" s="233">
        <f>IF(N1870="základní",J1870,0)</f>
        <v>0</v>
      </c>
      <c r="BF1870" s="233">
        <f>IF(N1870="snížená",J1870,0)</f>
        <v>0</v>
      </c>
      <c r="BG1870" s="233">
        <f>IF(N1870="zákl. přenesená",J1870,0)</f>
        <v>0</v>
      </c>
      <c r="BH1870" s="233">
        <f>IF(N1870="sníž. přenesená",J1870,0)</f>
        <v>0</v>
      </c>
      <c r="BI1870" s="233">
        <f>IF(N1870="nulová",J1870,0)</f>
        <v>0</v>
      </c>
      <c r="BJ1870" s="24" t="s">
        <v>38</v>
      </c>
      <c r="BK1870" s="233">
        <f>ROUND(I1870*H1870,2)</f>
        <v>0</v>
      </c>
      <c r="BL1870" s="24" t="s">
        <v>243</v>
      </c>
      <c r="BM1870" s="24" t="s">
        <v>2141</v>
      </c>
    </row>
    <row r="1871" s="12" customFormat="1">
      <c r="B1871" s="245"/>
      <c r="C1871" s="246"/>
      <c r="D1871" s="236" t="s">
        <v>162</v>
      </c>
      <c r="E1871" s="247" t="s">
        <v>21</v>
      </c>
      <c r="F1871" s="248" t="s">
        <v>2142</v>
      </c>
      <c r="G1871" s="246"/>
      <c r="H1871" s="249">
        <v>9.9199999999999999</v>
      </c>
      <c r="I1871" s="250"/>
      <c r="J1871" s="246"/>
      <c r="K1871" s="246"/>
      <c r="L1871" s="251"/>
      <c r="M1871" s="252"/>
      <c r="N1871" s="253"/>
      <c r="O1871" s="253"/>
      <c r="P1871" s="253"/>
      <c r="Q1871" s="253"/>
      <c r="R1871" s="253"/>
      <c r="S1871" s="253"/>
      <c r="T1871" s="254"/>
      <c r="AT1871" s="255" t="s">
        <v>162</v>
      </c>
      <c r="AU1871" s="255" t="s">
        <v>85</v>
      </c>
      <c r="AV1871" s="12" t="s">
        <v>85</v>
      </c>
      <c r="AW1871" s="12" t="s">
        <v>36</v>
      </c>
      <c r="AX1871" s="12" t="s">
        <v>38</v>
      </c>
      <c r="AY1871" s="255" t="s">
        <v>154</v>
      </c>
    </row>
    <row r="1872" s="1" customFormat="1" ht="16.5" customHeight="1">
      <c r="B1872" s="47"/>
      <c r="C1872" s="222" t="s">
        <v>2143</v>
      </c>
      <c r="D1872" s="222" t="s">
        <v>156</v>
      </c>
      <c r="E1872" s="223" t="s">
        <v>2144</v>
      </c>
      <c r="F1872" s="224" t="s">
        <v>2145</v>
      </c>
      <c r="G1872" s="225" t="s">
        <v>269</v>
      </c>
      <c r="H1872" s="226">
        <v>140</v>
      </c>
      <c r="I1872" s="227"/>
      <c r="J1872" s="228">
        <f>ROUND(I1872*H1872,2)</f>
        <v>0</v>
      </c>
      <c r="K1872" s="224" t="s">
        <v>21</v>
      </c>
      <c r="L1872" s="73"/>
      <c r="M1872" s="229" t="s">
        <v>21</v>
      </c>
      <c r="N1872" s="230" t="s">
        <v>47</v>
      </c>
      <c r="O1872" s="48"/>
      <c r="P1872" s="231">
        <f>O1872*H1872</f>
        <v>0</v>
      </c>
      <c r="Q1872" s="231">
        <v>0</v>
      </c>
      <c r="R1872" s="231">
        <f>Q1872*H1872</f>
        <v>0</v>
      </c>
      <c r="S1872" s="231">
        <v>0</v>
      </c>
      <c r="T1872" s="232">
        <f>S1872*H1872</f>
        <v>0</v>
      </c>
      <c r="AR1872" s="24" t="s">
        <v>243</v>
      </c>
      <c r="AT1872" s="24" t="s">
        <v>156</v>
      </c>
      <c r="AU1872" s="24" t="s">
        <v>85</v>
      </c>
      <c r="AY1872" s="24" t="s">
        <v>154</v>
      </c>
      <c r="BE1872" s="233">
        <f>IF(N1872="základní",J1872,0)</f>
        <v>0</v>
      </c>
      <c r="BF1872" s="233">
        <f>IF(N1872="snížená",J1872,0)</f>
        <v>0</v>
      </c>
      <c r="BG1872" s="233">
        <f>IF(N1872="zákl. přenesená",J1872,0)</f>
        <v>0</v>
      </c>
      <c r="BH1872" s="233">
        <f>IF(N1872="sníž. přenesená",J1872,0)</f>
        <v>0</v>
      </c>
      <c r="BI1872" s="233">
        <f>IF(N1872="nulová",J1872,0)</f>
        <v>0</v>
      </c>
      <c r="BJ1872" s="24" t="s">
        <v>38</v>
      </c>
      <c r="BK1872" s="233">
        <f>ROUND(I1872*H1872,2)</f>
        <v>0</v>
      </c>
      <c r="BL1872" s="24" t="s">
        <v>243</v>
      </c>
      <c r="BM1872" s="24" t="s">
        <v>2146</v>
      </c>
    </row>
    <row r="1873" s="1" customFormat="1" ht="16.5" customHeight="1">
      <c r="B1873" s="47"/>
      <c r="C1873" s="222" t="s">
        <v>2147</v>
      </c>
      <c r="D1873" s="222" t="s">
        <v>156</v>
      </c>
      <c r="E1873" s="223" t="s">
        <v>2148</v>
      </c>
      <c r="F1873" s="224" t="s">
        <v>2149</v>
      </c>
      <c r="G1873" s="225" t="s">
        <v>246</v>
      </c>
      <c r="H1873" s="226">
        <v>0.56100000000000005</v>
      </c>
      <c r="I1873" s="227"/>
      <c r="J1873" s="228">
        <f>ROUND(I1873*H1873,2)</f>
        <v>0</v>
      </c>
      <c r="K1873" s="224" t="s">
        <v>21</v>
      </c>
      <c r="L1873" s="73"/>
      <c r="M1873" s="229" t="s">
        <v>21</v>
      </c>
      <c r="N1873" s="230" t="s">
        <v>47</v>
      </c>
      <c r="O1873" s="48"/>
      <c r="P1873" s="231">
        <f>O1873*H1873</f>
        <v>0</v>
      </c>
      <c r="Q1873" s="231">
        <v>0</v>
      </c>
      <c r="R1873" s="231">
        <f>Q1873*H1873</f>
        <v>0</v>
      </c>
      <c r="S1873" s="231">
        <v>0</v>
      </c>
      <c r="T1873" s="232">
        <f>S1873*H1873</f>
        <v>0</v>
      </c>
      <c r="AR1873" s="24" t="s">
        <v>243</v>
      </c>
      <c r="AT1873" s="24" t="s">
        <v>156</v>
      </c>
      <c r="AU1873" s="24" t="s">
        <v>85</v>
      </c>
      <c r="AY1873" s="24" t="s">
        <v>154</v>
      </c>
      <c r="BE1873" s="233">
        <f>IF(N1873="základní",J1873,0)</f>
        <v>0</v>
      </c>
      <c r="BF1873" s="233">
        <f>IF(N1873="snížená",J1873,0)</f>
        <v>0</v>
      </c>
      <c r="BG1873" s="233">
        <f>IF(N1873="zákl. přenesená",J1873,0)</f>
        <v>0</v>
      </c>
      <c r="BH1873" s="233">
        <f>IF(N1873="sníž. přenesená",J1873,0)</f>
        <v>0</v>
      </c>
      <c r="BI1873" s="233">
        <f>IF(N1873="nulová",J1873,0)</f>
        <v>0</v>
      </c>
      <c r="BJ1873" s="24" t="s">
        <v>38</v>
      </c>
      <c r="BK1873" s="233">
        <f>ROUND(I1873*H1873,2)</f>
        <v>0</v>
      </c>
      <c r="BL1873" s="24" t="s">
        <v>243</v>
      </c>
      <c r="BM1873" s="24" t="s">
        <v>2150</v>
      </c>
    </row>
    <row r="1874" s="1" customFormat="1" ht="16.5" customHeight="1">
      <c r="B1874" s="47"/>
      <c r="C1874" s="222" t="s">
        <v>2151</v>
      </c>
      <c r="D1874" s="222" t="s">
        <v>156</v>
      </c>
      <c r="E1874" s="223" t="s">
        <v>2152</v>
      </c>
      <c r="F1874" s="224" t="s">
        <v>2153</v>
      </c>
      <c r="G1874" s="225" t="s">
        <v>246</v>
      </c>
      <c r="H1874" s="226">
        <v>0.56100000000000005</v>
      </c>
      <c r="I1874" s="227"/>
      <c r="J1874" s="228">
        <f>ROUND(I1874*H1874,2)</f>
        <v>0</v>
      </c>
      <c r="K1874" s="224" t="s">
        <v>21</v>
      </c>
      <c r="L1874" s="73"/>
      <c r="M1874" s="229" t="s">
        <v>21</v>
      </c>
      <c r="N1874" s="230" t="s">
        <v>47</v>
      </c>
      <c r="O1874" s="48"/>
      <c r="P1874" s="231">
        <f>O1874*H1874</f>
        <v>0</v>
      </c>
      <c r="Q1874" s="231">
        <v>0</v>
      </c>
      <c r="R1874" s="231">
        <f>Q1874*H1874</f>
        <v>0</v>
      </c>
      <c r="S1874" s="231">
        <v>0</v>
      </c>
      <c r="T1874" s="232">
        <f>S1874*H1874</f>
        <v>0</v>
      </c>
      <c r="AR1874" s="24" t="s">
        <v>243</v>
      </c>
      <c r="AT1874" s="24" t="s">
        <v>156</v>
      </c>
      <c r="AU1874" s="24" t="s">
        <v>85</v>
      </c>
      <c r="AY1874" s="24" t="s">
        <v>154</v>
      </c>
      <c r="BE1874" s="233">
        <f>IF(N1874="základní",J1874,0)</f>
        <v>0</v>
      </c>
      <c r="BF1874" s="233">
        <f>IF(N1874="snížená",J1874,0)</f>
        <v>0</v>
      </c>
      <c r="BG1874" s="233">
        <f>IF(N1874="zákl. přenesená",J1874,0)</f>
        <v>0</v>
      </c>
      <c r="BH1874" s="233">
        <f>IF(N1874="sníž. přenesená",J1874,0)</f>
        <v>0</v>
      </c>
      <c r="BI1874" s="233">
        <f>IF(N1874="nulová",J1874,0)</f>
        <v>0</v>
      </c>
      <c r="BJ1874" s="24" t="s">
        <v>38</v>
      </c>
      <c r="BK1874" s="233">
        <f>ROUND(I1874*H1874,2)</f>
        <v>0</v>
      </c>
      <c r="BL1874" s="24" t="s">
        <v>243</v>
      </c>
      <c r="BM1874" s="24" t="s">
        <v>2154</v>
      </c>
    </row>
    <row r="1875" s="10" customFormat="1" ht="29.88" customHeight="1">
      <c r="B1875" s="206"/>
      <c r="C1875" s="207"/>
      <c r="D1875" s="208" t="s">
        <v>75</v>
      </c>
      <c r="E1875" s="220" t="s">
        <v>2155</v>
      </c>
      <c r="F1875" s="220" t="s">
        <v>2112</v>
      </c>
      <c r="G1875" s="207"/>
      <c r="H1875" s="207"/>
      <c r="I1875" s="210"/>
      <c r="J1875" s="221">
        <f>BK1875</f>
        <v>0</v>
      </c>
      <c r="K1875" s="207"/>
      <c r="L1875" s="212"/>
      <c r="M1875" s="213"/>
      <c r="N1875" s="214"/>
      <c r="O1875" s="214"/>
      <c r="P1875" s="215">
        <f>SUM(P1876:P1977)</f>
        <v>0</v>
      </c>
      <c r="Q1875" s="214"/>
      <c r="R1875" s="215">
        <f>SUM(R1876:R1977)</f>
        <v>0.85303076</v>
      </c>
      <c r="S1875" s="214"/>
      <c r="T1875" s="216">
        <f>SUM(T1876:T1977)</f>
        <v>0</v>
      </c>
      <c r="AR1875" s="217" t="s">
        <v>85</v>
      </c>
      <c r="AT1875" s="218" t="s">
        <v>75</v>
      </c>
      <c r="AU1875" s="218" t="s">
        <v>38</v>
      </c>
      <c r="AY1875" s="217" t="s">
        <v>154</v>
      </c>
      <c r="BK1875" s="219">
        <f>SUM(BK1876:BK1977)</f>
        <v>0</v>
      </c>
    </row>
    <row r="1876" s="1" customFormat="1" ht="16.5" customHeight="1">
      <c r="B1876" s="47"/>
      <c r="C1876" s="222" t="s">
        <v>2156</v>
      </c>
      <c r="D1876" s="222" t="s">
        <v>156</v>
      </c>
      <c r="E1876" s="223" t="s">
        <v>2157</v>
      </c>
      <c r="F1876" s="224" t="s">
        <v>2158</v>
      </c>
      <c r="G1876" s="225" t="s">
        <v>179</v>
      </c>
      <c r="H1876" s="226">
        <v>1.96</v>
      </c>
      <c r="I1876" s="227"/>
      <c r="J1876" s="228">
        <f>ROUND(I1876*H1876,2)</f>
        <v>0</v>
      </c>
      <c r="K1876" s="224" t="s">
        <v>21</v>
      </c>
      <c r="L1876" s="73"/>
      <c r="M1876" s="229" t="s">
        <v>21</v>
      </c>
      <c r="N1876" s="230" t="s">
        <v>47</v>
      </c>
      <c r="O1876" s="48"/>
      <c r="P1876" s="231">
        <f>O1876*H1876</f>
        <v>0</v>
      </c>
      <c r="Q1876" s="231">
        <v>2.0000000000000002E-05</v>
      </c>
      <c r="R1876" s="231">
        <f>Q1876*H1876</f>
        <v>3.9200000000000004E-05</v>
      </c>
      <c r="S1876" s="231">
        <v>0</v>
      </c>
      <c r="T1876" s="232">
        <f>S1876*H1876</f>
        <v>0</v>
      </c>
      <c r="AR1876" s="24" t="s">
        <v>243</v>
      </c>
      <c r="AT1876" s="24" t="s">
        <v>156</v>
      </c>
      <c r="AU1876" s="24" t="s">
        <v>85</v>
      </c>
      <c r="AY1876" s="24" t="s">
        <v>154</v>
      </c>
      <c r="BE1876" s="233">
        <f>IF(N1876="základní",J1876,0)</f>
        <v>0</v>
      </c>
      <c r="BF1876" s="233">
        <f>IF(N1876="snížená",J1876,0)</f>
        <v>0</v>
      </c>
      <c r="BG1876" s="233">
        <f>IF(N1876="zákl. přenesená",J1876,0)</f>
        <v>0</v>
      </c>
      <c r="BH1876" s="233">
        <f>IF(N1876="sníž. přenesená",J1876,0)</f>
        <v>0</v>
      </c>
      <c r="BI1876" s="233">
        <f>IF(N1876="nulová",J1876,0)</f>
        <v>0</v>
      </c>
      <c r="BJ1876" s="24" t="s">
        <v>38</v>
      </c>
      <c r="BK1876" s="233">
        <f>ROUND(I1876*H1876,2)</f>
        <v>0</v>
      </c>
      <c r="BL1876" s="24" t="s">
        <v>243</v>
      </c>
      <c r="BM1876" s="24" t="s">
        <v>2159</v>
      </c>
    </row>
    <row r="1877" s="11" customFormat="1">
      <c r="B1877" s="234"/>
      <c r="C1877" s="235"/>
      <c r="D1877" s="236" t="s">
        <v>162</v>
      </c>
      <c r="E1877" s="237" t="s">
        <v>21</v>
      </c>
      <c r="F1877" s="238" t="s">
        <v>285</v>
      </c>
      <c r="G1877" s="235"/>
      <c r="H1877" s="237" t="s">
        <v>21</v>
      </c>
      <c r="I1877" s="239"/>
      <c r="J1877" s="235"/>
      <c r="K1877" s="235"/>
      <c r="L1877" s="240"/>
      <c r="M1877" s="241"/>
      <c r="N1877" s="242"/>
      <c r="O1877" s="242"/>
      <c r="P1877" s="242"/>
      <c r="Q1877" s="242"/>
      <c r="R1877" s="242"/>
      <c r="S1877" s="242"/>
      <c r="T1877" s="243"/>
      <c r="AT1877" s="244" t="s">
        <v>162</v>
      </c>
      <c r="AU1877" s="244" t="s">
        <v>85</v>
      </c>
      <c r="AV1877" s="11" t="s">
        <v>38</v>
      </c>
      <c r="AW1877" s="11" t="s">
        <v>36</v>
      </c>
      <c r="AX1877" s="11" t="s">
        <v>76</v>
      </c>
      <c r="AY1877" s="244" t="s">
        <v>154</v>
      </c>
    </row>
    <row r="1878" s="11" customFormat="1">
      <c r="B1878" s="234"/>
      <c r="C1878" s="235"/>
      <c r="D1878" s="236" t="s">
        <v>162</v>
      </c>
      <c r="E1878" s="237" t="s">
        <v>21</v>
      </c>
      <c r="F1878" s="238" t="s">
        <v>2160</v>
      </c>
      <c r="G1878" s="235"/>
      <c r="H1878" s="237" t="s">
        <v>21</v>
      </c>
      <c r="I1878" s="239"/>
      <c r="J1878" s="235"/>
      <c r="K1878" s="235"/>
      <c r="L1878" s="240"/>
      <c r="M1878" s="241"/>
      <c r="N1878" s="242"/>
      <c r="O1878" s="242"/>
      <c r="P1878" s="242"/>
      <c r="Q1878" s="242"/>
      <c r="R1878" s="242"/>
      <c r="S1878" s="242"/>
      <c r="T1878" s="243"/>
      <c r="AT1878" s="244" t="s">
        <v>162</v>
      </c>
      <c r="AU1878" s="244" t="s">
        <v>85</v>
      </c>
      <c r="AV1878" s="11" t="s">
        <v>38</v>
      </c>
      <c r="AW1878" s="11" t="s">
        <v>36</v>
      </c>
      <c r="AX1878" s="11" t="s">
        <v>76</v>
      </c>
      <c r="AY1878" s="244" t="s">
        <v>154</v>
      </c>
    </row>
    <row r="1879" s="12" customFormat="1">
      <c r="B1879" s="245"/>
      <c r="C1879" s="246"/>
      <c r="D1879" s="236" t="s">
        <v>162</v>
      </c>
      <c r="E1879" s="247" t="s">
        <v>21</v>
      </c>
      <c r="F1879" s="248" t="s">
        <v>2161</v>
      </c>
      <c r="G1879" s="246"/>
      <c r="H1879" s="249">
        <v>1.96</v>
      </c>
      <c r="I1879" s="250"/>
      <c r="J1879" s="246"/>
      <c r="K1879" s="246"/>
      <c r="L1879" s="251"/>
      <c r="M1879" s="252"/>
      <c r="N1879" s="253"/>
      <c r="O1879" s="253"/>
      <c r="P1879" s="253"/>
      <c r="Q1879" s="253"/>
      <c r="R1879" s="253"/>
      <c r="S1879" s="253"/>
      <c r="T1879" s="254"/>
      <c r="AT1879" s="255" t="s">
        <v>162</v>
      </c>
      <c r="AU1879" s="255" t="s">
        <v>85</v>
      </c>
      <c r="AV1879" s="12" t="s">
        <v>85</v>
      </c>
      <c r="AW1879" s="12" t="s">
        <v>36</v>
      </c>
      <c r="AX1879" s="12" t="s">
        <v>76</v>
      </c>
      <c r="AY1879" s="255" t="s">
        <v>154</v>
      </c>
    </row>
    <row r="1880" s="13" customFormat="1">
      <c r="B1880" s="256"/>
      <c r="C1880" s="257"/>
      <c r="D1880" s="236" t="s">
        <v>162</v>
      </c>
      <c r="E1880" s="258" t="s">
        <v>21</v>
      </c>
      <c r="F1880" s="259" t="s">
        <v>166</v>
      </c>
      <c r="G1880" s="257"/>
      <c r="H1880" s="260">
        <v>1.96</v>
      </c>
      <c r="I1880" s="261"/>
      <c r="J1880" s="257"/>
      <c r="K1880" s="257"/>
      <c r="L1880" s="262"/>
      <c r="M1880" s="263"/>
      <c r="N1880" s="264"/>
      <c r="O1880" s="264"/>
      <c r="P1880" s="264"/>
      <c r="Q1880" s="264"/>
      <c r="R1880" s="264"/>
      <c r="S1880" s="264"/>
      <c r="T1880" s="265"/>
      <c r="AT1880" s="266" t="s">
        <v>162</v>
      </c>
      <c r="AU1880" s="266" t="s">
        <v>85</v>
      </c>
      <c r="AV1880" s="13" t="s">
        <v>160</v>
      </c>
      <c r="AW1880" s="13" t="s">
        <v>36</v>
      </c>
      <c r="AX1880" s="13" t="s">
        <v>38</v>
      </c>
      <c r="AY1880" s="266" t="s">
        <v>154</v>
      </c>
    </row>
    <row r="1881" s="1" customFormat="1" ht="16.5" customHeight="1">
      <c r="B1881" s="47"/>
      <c r="C1881" s="222" t="s">
        <v>2162</v>
      </c>
      <c r="D1881" s="222" t="s">
        <v>156</v>
      </c>
      <c r="E1881" s="223" t="s">
        <v>2163</v>
      </c>
      <c r="F1881" s="224" t="s">
        <v>2164</v>
      </c>
      <c r="G1881" s="225" t="s">
        <v>159</v>
      </c>
      <c r="H1881" s="226">
        <v>68.585999999999999</v>
      </c>
      <c r="I1881" s="227"/>
      <c r="J1881" s="228">
        <f>ROUND(I1881*H1881,2)</f>
        <v>0</v>
      </c>
      <c r="K1881" s="224" t="s">
        <v>21</v>
      </c>
      <c r="L1881" s="73"/>
      <c r="M1881" s="229" t="s">
        <v>21</v>
      </c>
      <c r="N1881" s="230" t="s">
        <v>47</v>
      </c>
      <c r="O1881" s="48"/>
      <c r="P1881" s="231">
        <f>O1881*H1881</f>
        <v>0</v>
      </c>
      <c r="Q1881" s="231">
        <v>2.0000000000000002E-05</v>
      </c>
      <c r="R1881" s="231">
        <f>Q1881*H1881</f>
        <v>0.0013717200000000001</v>
      </c>
      <c r="S1881" s="231">
        <v>0</v>
      </c>
      <c r="T1881" s="232">
        <f>S1881*H1881</f>
        <v>0</v>
      </c>
      <c r="AR1881" s="24" t="s">
        <v>243</v>
      </c>
      <c r="AT1881" s="24" t="s">
        <v>156</v>
      </c>
      <c r="AU1881" s="24" t="s">
        <v>85</v>
      </c>
      <c r="AY1881" s="24" t="s">
        <v>154</v>
      </c>
      <c r="BE1881" s="233">
        <f>IF(N1881="základní",J1881,0)</f>
        <v>0</v>
      </c>
      <c r="BF1881" s="233">
        <f>IF(N1881="snížená",J1881,0)</f>
        <v>0</v>
      </c>
      <c r="BG1881" s="233">
        <f>IF(N1881="zákl. přenesená",J1881,0)</f>
        <v>0</v>
      </c>
      <c r="BH1881" s="233">
        <f>IF(N1881="sníž. přenesená",J1881,0)</f>
        <v>0</v>
      </c>
      <c r="BI1881" s="233">
        <f>IF(N1881="nulová",J1881,0)</f>
        <v>0</v>
      </c>
      <c r="BJ1881" s="24" t="s">
        <v>38</v>
      </c>
      <c r="BK1881" s="233">
        <f>ROUND(I1881*H1881,2)</f>
        <v>0</v>
      </c>
      <c r="BL1881" s="24" t="s">
        <v>243</v>
      </c>
      <c r="BM1881" s="24" t="s">
        <v>2165</v>
      </c>
    </row>
    <row r="1882" s="11" customFormat="1">
      <c r="B1882" s="234"/>
      <c r="C1882" s="235"/>
      <c r="D1882" s="236" t="s">
        <v>162</v>
      </c>
      <c r="E1882" s="237" t="s">
        <v>21</v>
      </c>
      <c r="F1882" s="238" t="s">
        <v>1464</v>
      </c>
      <c r="G1882" s="235"/>
      <c r="H1882" s="237" t="s">
        <v>21</v>
      </c>
      <c r="I1882" s="239"/>
      <c r="J1882" s="235"/>
      <c r="K1882" s="235"/>
      <c r="L1882" s="240"/>
      <c r="M1882" s="241"/>
      <c r="N1882" s="242"/>
      <c r="O1882" s="242"/>
      <c r="P1882" s="242"/>
      <c r="Q1882" s="242"/>
      <c r="R1882" s="242"/>
      <c r="S1882" s="242"/>
      <c r="T1882" s="243"/>
      <c r="AT1882" s="244" t="s">
        <v>162</v>
      </c>
      <c r="AU1882" s="244" t="s">
        <v>85</v>
      </c>
      <c r="AV1882" s="11" t="s">
        <v>38</v>
      </c>
      <c r="AW1882" s="11" t="s">
        <v>36</v>
      </c>
      <c r="AX1882" s="11" t="s">
        <v>76</v>
      </c>
      <c r="AY1882" s="244" t="s">
        <v>154</v>
      </c>
    </row>
    <row r="1883" s="12" customFormat="1">
      <c r="B1883" s="245"/>
      <c r="C1883" s="246"/>
      <c r="D1883" s="236" t="s">
        <v>162</v>
      </c>
      <c r="E1883" s="247" t="s">
        <v>21</v>
      </c>
      <c r="F1883" s="248" t="s">
        <v>2166</v>
      </c>
      <c r="G1883" s="246"/>
      <c r="H1883" s="249">
        <v>18.431999999999999</v>
      </c>
      <c r="I1883" s="250"/>
      <c r="J1883" s="246"/>
      <c r="K1883" s="246"/>
      <c r="L1883" s="251"/>
      <c r="M1883" s="252"/>
      <c r="N1883" s="253"/>
      <c r="O1883" s="253"/>
      <c r="P1883" s="253"/>
      <c r="Q1883" s="253"/>
      <c r="R1883" s="253"/>
      <c r="S1883" s="253"/>
      <c r="T1883" s="254"/>
      <c r="AT1883" s="255" t="s">
        <v>162</v>
      </c>
      <c r="AU1883" s="255" t="s">
        <v>85</v>
      </c>
      <c r="AV1883" s="12" t="s">
        <v>85</v>
      </c>
      <c r="AW1883" s="12" t="s">
        <v>36</v>
      </c>
      <c r="AX1883" s="12" t="s">
        <v>76</v>
      </c>
      <c r="AY1883" s="255" t="s">
        <v>154</v>
      </c>
    </row>
    <row r="1884" s="11" customFormat="1">
      <c r="B1884" s="234"/>
      <c r="C1884" s="235"/>
      <c r="D1884" s="236" t="s">
        <v>162</v>
      </c>
      <c r="E1884" s="237" t="s">
        <v>21</v>
      </c>
      <c r="F1884" s="238" t="s">
        <v>2167</v>
      </c>
      <c r="G1884" s="235"/>
      <c r="H1884" s="237" t="s">
        <v>21</v>
      </c>
      <c r="I1884" s="239"/>
      <c r="J1884" s="235"/>
      <c r="K1884" s="235"/>
      <c r="L1884" s="240"/>
      <c r="M1884" s="241"/>
      <c r="N1884" s="242"/>
      <c r="O1884" s="242"/>
      <c r="P1884" s="242"/>
      <c r="Q1884" s="242"/>
      <c r="R1884" s="242"/>
      <c r="S1884" s="242"/>
      <c r="T1884" s="243"/>
      <c r="AT1884" s="244" t="s">
        <v>162</v>
      </c>
      <c r="AU1884" s="244" t="s">
        <v>85</v>
      </c>
      <c r="AV1884" s="11" t="s">
        <v>38</v>
      </c>
      <c r="AW1884" s="11" t="s">
        <v>36</v>
      </c>
      <c r="AX1884" s="11" t="s">
        <v>76</v>
      </c>
      <c r="AY1884" s="244" t="s">
        <v>154</v>
      </c>
    </row>
    <row r="1885" s="12" customFormat="1">
      <c r="B1885" s="245"/>
      <c r="C1885" s="246"/>
      <c r="D1885" s="236" t="s">
        <v>162</v>
      </c>
      <c r="E1885" s="247" t="s">
        <v>21</v>
      </c>
      <c r="F1885" s="248" t="s">
        <v>2168</v>
      </c>
      <c r="G1885" s="246"/>
      <c r="H1885" s="249">
        <v>20.263999999999999</v>
      </c>
      <c r="I1885" s="250"/>
      <c r="J1885" s="246"/>
      <c r="K1885" s="246"/>
      <c r="L1885" s="251"/>
      <c r="M1885" s="252"/>
      <c r="N1885" s="253"/>
      <c r="O1885" s="253"/>
      <c r="P1885" s="253"/>
      <c r="Q1885" s="253"/>
      <c r="R1885" s="253"/>
      <c r="S1885" s="253"/>
      <c r="T1885" s="254"/>
      <c r="AT1885" s="255" t="s">
        <v>162</v>
      </c>
      <c r="AU1885" s="255" t="s">
        <v>85</v>
      </c>
      <c r="AV1885" s="12" t="s">
        <v>85</v>
      </c>
      <c r="AW1885" s="12" t="s">
        <v>36</v>
      </c>
      <c r="AX1885" s="12" t="s">
        <v>76</v>
      </c>
      <c r="AY1885" s="255" t="s">
        <v>154</v>
      </c>
    </row>
    <row r="1886" s="12" customFormat="1">
      <c r="B1886" s="245"/>
      <c r="C1886" s="246"/>
      <c r="D1886" s="236" t="s">
        <v>162</v>
      </c>
      <c r="E1886" s="247" t="s">
        <v>21</v>
      </c>
      <c r="F1886" s="248" t="s">
        <v>2169</v>
      </c>
      <c r="G1886" s="246"/>
      <c r="H1886" s="249">
        <v>15.201000000000001</v>
      </c>
      <c r="I1886" s="250"/>
      <c r="J1886" s="246"/>
      <c r="K1886" s="246"/>
      <c r="L1886" s="251"/>
      <c r="M1886" s="252"/>
      <c r="N1886" s="253"/>
      <c r="O1886" s="253"/>
      <c r="P1886" s="253"/>
      <c r="Q1886" s="253"/>
      <c r="R1886" s="253"/>
      <c r="S1886" s="253"/>
      <c r="T1886" s="254"/>
      <c r="AT1886" s="255" t="s">
        <v>162</v>
      </c>
      <c r="AU1886" s="255" t="s">
        <v>85</v>
      </c>
      <c r="AV1886" s="12" t="s">
        <v>85</v>
      </c>
      <c r="AW1886" s="12" t="s">
        <v>36</v>
      </c>
      <c r="AX1886" s="12" t="s">
        <v>76</v>
      </c>
      <c r="AY1886" s="255" t="s">
        <v>154</v>
      </c>
    </row>
    <row r="1887" s="12" customFormat="1">
      <c r="B1887" s="245"/>
      <c r="C1887" s="246"/>
      <c r="D1887" s="236" t="s">
        <v>162</v>
      </c>
      <c r="E1887" s="247" t="s">
        <v>21</v>
      </c>
      <c r="F1887" s="248" t="s">
        <v>2170</v>
      </c>
      <c r="G1887" s="246"/>
      <c r="H1887" s="249">
        <v>14.689</v>
      </c>
      <c r="I1887" s="250"/>
      <c r="J1887" s="246"/>
      <c r="K1887" s="246"/>
      <c r="L1887" s="251"/>
      <c r="M1887" s="252"/>
      <c r="N1887" s="253"/>
      <c r="O1887" s="253"/>
      <c r="P1887" s="253"/>
      <c r="Q1887" s="253"/>
      <c r="R1887" s="253"/>
      <c r="S1887" s="253"/>
      <c r="T1887" s="254"/>
      <c r="AT1887" s="255" t="s">
        <v>162</v>
      </c>
      <c r="AU1887" s="255" t="s">
        <v>85</v>
      </c>
      <c r="AV1887" s="12" t="s">
        <v>85</v>
      </c>
      <c r="AW1887" s="12" t="s">
        <v>36</v>
      </c>
      <c r="AX1887" s="12" t="s">
        <v>76</v>
      </c>
      <c r="AY1887" s="255" t="s">
        <v>154</v>
      </c>
    </row>
    <row r="1888" s="13" customFormat="1">
      <c r="B1888" s="256"/>
      <c r="C1888" s="257"/>
      <c r="D1888" s="236" t="s">
        <v>162</v>
      </c>
      <c r="E1888" s="258" t="s">
        <v>21</v>
      </c>
      <c r="F1888" s="259" t="s">
        <v>166</v>
      </c>
      <c r="G1888" s="257"/>
      <c r="H1888" s="260">
        <v>68.585999999999999</v>
      </c>
      <c r="I1888" s="261"/>
      <c r="J1888" s="257"/>
      <c r="K1888" s="257"/>
      <c r="L1888" s="262"/>
      <c r="M1888" s="263"/>
      <c r="N1888" s="264"/>
      <c r="O1888" s="264"/>
      <c r="P1888" s="264"/>
      <c r="Q1888" s="264"/>
      <c r="R1888" s="264"/>
      <c r="S1888" s="264"/>
      <c r="T1888" s="265"/>
      <c r="AT1888" s="266" t="s">
        <v>162</v>
      </c>
      <c r="AU1888" s="266" t="s">
        <v>85</v>
      </c>
      <c r="AV1888" s="13" t="s">
        <v>160</v>
      </c>
      <c r="AW1888" s="13" t="s">
        <v>36</v>
      </c>
      <c r="AX1888" s="13" t="s">
        <v>38</v>
      </c>
      <c r="AY1888" s="266" t="s">
        <v>154</v>
      </c>
    </row>
    <row r="1889" s="1" customFormat="1" ht="16.5" customHeight="1">
      <c r="B1889" s="47"/>
      <c r="C1889" s="222" t="s">
        <v>2171</v>
      </c>
      <c r="D1889" s="222" t="s">
        <v>156</v>
      </c>
      <c r="E1889" s="223" t="s">
        <v>2172</v>
      </c>
      <c r="F1889" s="224" t="s">
        <v>2173</v>
      </c>
      <c r="G1889" s="225" t="s">
        <v>159</v>
      </c>
      <c r="H1889" s="226">
        <v>68.585999999999999</v>
      </c>
      <c r="I1889" s="227"/>
      <c r="J1889" s="228">
        <f>ROUND(I1889*H1889,2)</f>
        <v>0</v>
      </c>
      <c r="K1889" s="224" t="s">
        <v>21</v>
      </c>
      <c r="L1889" s="73"/>
      <c r="M1889" s="229" t="s">
        <v>21</v>
      </c>
      <c r="N1889" s="230" t="s">
        <v>47</v>
      </c>
      <c r="O1889" s="48"/>
      <c r="P1889" s="231">
        <f>O1889*H1889</f>
        <v>0</v>
      </c>
      <c r="Q1889" s="231">
        <v>0</v>
      </c>
      <c r="R1889" s="231">
        <f>Q1889*H1889</f>
        <v>0</v>
      </c>
      <c r="S1889" s="231">
        <v>0</v>
      </c>
      <c r="T1889" s="232">
        <f>S1889*H1889</f>
        <v>0</v>
      </c>
      <c r="AR1889" s="24" t="s">
        <v>243</v>
      </c>
      <c r="AT1889" s="24" t="s">
        <v>156</v>
      </c>
      <c r="AU1889" s="24" t="s">
        <v>85</v>
      </c>
      <c r="AY1889" s="24" t="s">
        <v>154</v>
      </c>
      <c r="BE1889" s="233">
        <f>IF(N1889="základní",J1889,0)</f>
        <v>0</v>
      </c>
      <c r="BF1889" s="233">
        <f>IF(N1889="snížená",J1889,0)</f>
        <v>0</v>
      </c>
      <c r="BG1889" s="233">
        <f>IF(N1889="zákl. přenesená",J1889,0)</f>
        <v>0</v>
      </c>
      <c r="BH1889" s="233">
        <f>IF(N1889="sníž. přenesená",J1889,0)</f>
        <v>0</v>
      </c>
      <c r="BI1889" s="233">
        <f>IF(N1889="nulová",J1889,0)</f>
        <v>0</v>
      </c>
      <c r="BJ1889" s="24" t="s">
        <v>38</v>
      </c>
      <c r="BK1889" s="233">
        <f>ROUND(I1889*H1889,2)</f>
        <v>0</v>
      </c>
      <c r="BL1889" s="24" t="s">
        <v>243</v>
      </c>
      <c r="BM1889" s="24" t="s">
        <v>2174</v>
      </c>
    </row>
    <row r="1890" s="1" customFormat="1" ht="16.5" customHeight="1">
      <c r="B1890" s="47"/>
      <c r="C1890" s="222" t="s">
        <v>2175</v>
      </c>
      <c r="D1890" s="222" t="s">
        <v>156</v>
      </c>
      <c r="E1890" s="223" t="s">
        <v>2176</v>
      </c>
      <c r="F1890" s="224" t="s">
        <v>2177</v>
      </c>
      <c r="G1890" s="225" t="s">
        <v>159</v>
      </c>
      <c r="H1890" s="226">
        <v>68.585999999999999</v>
      </c>
      <c r="I1890" s="227"/>
      <c r="J1890" s="228">
        <f>ROUND(I1890*H1890,2)</f>
        <v>0</v>
      </c>
      <c r="K1890" s="224" t="s">
        <v>21</v>
      </c>
      <c r="L1890" s="73"/>
      <c r="M1890" s="229" t="s">
        <v>21</v>
      </c>
      <c r="N1890" s="230" t="s">
        <v>47</v>
      </c>
      <c r="O1890" s="48"/>
      <c r="P1890" s="231">
        <f>O1890*H1890</f>
        <v>0</v>
      </c>
      <c r="Q1890" s="231">
        <v>0.00017000000000000001</v>
      </c>
      <c r="R1890" s="231">
        <f>Q1890*H1890</f>
        <v>0.011659620000000001</v>
      </c>
      <c r="S1890" s="231">
        <v>0</v>
      </c>
      <c r="T1890" s="232">
        <f>S1890*H1890</f>
        <v>0</v>
      </c>
      <c r="AR1890" s="24" t="s">
        <v>243</v>
      </c>
      <c r="AT1890" s="24" t="s">
        <v>156</v>
      </c>
      <c r="AU1890" s="24" t="s">
        <v>85</v>
      </c>
      <c r="AY1890" s="24" t="s">
        <v>154</v>
      </c>
      <c r="BE1890" s="233">
        <f>IF(N1890="základní",J1890,0)</f>
        <v>0</v>
      </c>
      <c r="BF1890" s="233">
        <f>IF(N1890="snížená",J1890,0)</f>
        <v>0</v>
      </c>
      <c r="BG1890" s="233">
        <f>IF(N1890="zákl. přenesená",J1890,0)</f>
        <v>0</v>
      </c>
      <c r="BH1890" s="233">
        <f>IF(N1890="sníž. přenesená",J1890,0)</f>
        <v>0</v>
      </c>
      <c r="BI1890" s="233">
        <f>IF(N1890="nulová",J1890,0)</f>
        <v>0</v>
      </c>
      <c r="BJ1890" s="24" t="s">
        <v>38</v>
      </c>
      <c r="BK1890" s="233">
        <f>ROUND(I1890*H1890,2)</f>
        <v>0</v>
      </c>
      <c r="BL1890" s="24" t="s">
        <v>243</v>
      </c>
      <c r="BM1890" s="24" t="s">
        <v>2178</v>
      </c>
    </row>
    <row r="1891" s="1" customFormat="1" ht="16.5" customHeight="1">
      <c r="B1891" s="47"/>
      <c r="C1891" s="222" t="s">
        <v>2179</v>
      </c>
      <c r="D1891" s="222" t="s">
        <v>156</v>
      </c>
      <c r="E1891" s="223" t="s">
        <v>2180</v>
      </c>
      <c r="F1891" s="224" t="s">
        <v>2181</v>
      </c>
      <c r="G1891" s="225" t="s">
        <v>159</v>
      </c>
      <c r="H1891" s="226">
        <v>137.172</v>
      </c>
      <c r="I1891" s="227"/>
      <c r="J1891" s="228">
        <f>ROUND(I1891*H1891,2)</f>
        <v>0</v>
      </c>
      <c r="K1891" s="224" t="s">
        <v>21</v>
      </c>
      <c r="L1891" s="73"/>
      <c r="M1891" s="229" t="s">
        <v>21</v>
      </c>
      <c r="N1891" s="230" t="s">
        <v>47</v>
      </c>
      <c r="O1891" s="48"/>
      <c r="P1891" s="231">
        <f>O1891*H1891</f>
        <v>0</v>
      </c>
      <c r="Q1891" s="231">
        <v>0.00017000000000000001</v>
      </c>
      <c r="R1891" s="231">
        <f>Q1891*H1891</f>
        <v>0.023319240000000001</v>
      </c>
      <c r="S1891" s="231">
        <v>0</v>
      </c>
      <c r="T1891" s="232">
        <f>S1891*H1891</f>
        <v>0</v>
      </c>
      <c r="AR1891" s="24" t="s">
        <v>243</v>
      </c>
      <c r="AT1891" s="24" t="s">
        <v>156</v>
      </c>
      <c r="AU1891" s="24" t="s">
        <v>85</v>
      </c>
      <c r="AY1891" s="24" t="s">
        <v>154</v>
      </c>
      <c r="BE1891" s="233">
        <f>IF(N1891="základní",J1891,0)</f>
        <v>0</v>
      </c>
      <c r="BF1891" s="233">
        <f>IF(N1891="snížená",J1891,0)</f>
        <v>0</v>
      </c>
      <c r="BG1891" s="233">
        <f>IF(N1891="zákl. přenesená",J1891,0)</f>
        <v>0</v>
      </c>
      <c r="BH1891" s="233">
        <f>IF(N1891="sníž. přenesená",J1891,0)</f>
        <v>0</v>
      </c>
      <c r="BI1891" s="233">
        <f>IF(N1891="nulová",J1891,0)</f>
        <v>0</v>
      </c>
      <c r="BJ1891" s="24" t="s">
        <v>38</v>
      </c>
      <c r="BK1891" s="233">
        <f>ROUND(I1891*H1891,2)</f>
        <v>0</v>
      </c>
      <c r="BL1891" s="24" t="s">
        <v>243</v>
      </c>
      <c r="BM1891" s="24" t="s">
        <v>2182</v>
      </c>
    </row>
    <row r="1892" s="11" customFormat="1">
      <c r="B1892" s="234"/>
      <c r="C1892" s="235"/>
      <c r="D1892" s="236" t="s">
        <v>162</v>
      </c>
      <c r="E1892" s="237" t="s">
        <v>21</v>
      </c>
      <c r="F1892" s="238" t="s">
        <v>2183</v>
      </c>
      <c r="G1892" s="235"/>
      <c r="H1892" s="237" t="s">
        <v>21</v>
      </c>
      <c r="I1892" s="239"/>
      <c r="J1892" s="235"/>
      <c r="K1892" s="235"/>
      <c r="L1892" s="240"/>
      <c r="M1892" s="241"/>
      <c r="N1892" s="242"/>
      <c r="O1892" s="242"/>
      <c r="P1892" s="242"/>
      <c r="Q1892" s="242"/>
      <c r="R1892" s="242"/>
      <c r="S1892" s="242"/>
      <c r="T1892" s="243"/>
      <c r="AT1892" s="244" t="s">
        <v>162</v>
      </c>
      <c r="AU1892" s="244" t="s">
        <v>85</v>
      </c>
      <c r="AV1892" s="11" t="s">
        <v>38</v>
      </c>
      <c r="AW1892" s="11" t="s">
        <v>36</v>
      </c>
      <c r="AX1892" s="11" t="s">
        <v>76</v>
      </c>
      <c r="AY1892" s="244" t="s">
        <v>154</v>
      </c>
    </row>
    <row r="1893" s="11" customFormat="1">
      <c r="B1893" s="234"/>
      <c r="C1893" s="235"/>
      <c r="D1893" s="236" t="s">
        <v>162</v>
      </c>
      <c r="E1893" s="237" t="s">
        <v>21</v>
      </c>
      <c r="F1893" s="238" t="s">
        <v>1464</v>
      </c>
      <c r="G1893" s="235"/>
      <c r="H1893" s="237" t="s">
        <v>21</v>
      </c>
      <c r="I1893" s="239"/>
      <c r="J1893" s="235"/>
      <c r="K1893" s="235"/>
      <c r="L1893" s="240"/>
      <c r="M1893" s="241"/>
      <c r="N1893" s="242"/>
      <c r="O1893" s="242"/>
      <c r="P1893" s="242"/>
      <c r="Q1893" s="242"/>
      <c r="R1893" s="242"/>
      <c r="S1893" s="242"/>
      <c r="T1893" s="243"/>
      <c r="AT1893" s="244" t="s">
        <v>162</v>
      </c>
      <c r="AU1893" s="244" t="s">
        <v>85</v>
      </c>
      <c r="AV1893" s="11" t="s">
        <v>38</v>
      </c>
      <c r="AW1893" s="11" t="s">
        <v>36</v>
      </c>
      <c r="AX1893" s="11" t="s">
        <v>76</v>
      </c>
      <c r="AY1893" s="244" t="s">
        <v>154</v>
      </c>
    </row>
    <row r="1894" s="12" customFormat="1">
      <c r="B1894" s="245"/>
      <c r="C1894" s="246"/>
      <c r="D1894" s="236" t="s">
        <v>162</v>
      </c>
      <c r="E1894" s="247" t="s">
        <v>21</v>
      </c>
      <c r="F1894" s="248" t="s">
        <v>2184</v>
      </c>
      <c r="G1894" s="246"/>
      <c r="H1894" s="249">
        <v>36.863999999999997</v>
      </c>
      <c r="I1894" s="250"/>
      <c r="J1894" s="246"/>
      <c r="K1894" s="246"/>
      <c r="L1894" s="251"/>
      <c r="M1894" s="252"/>
      <c r="N1894" s="253"/>
      <c r="O1894" s="253"/>
      <c r="P1894" s="253"/>
      <c r="Q1894" s="253"/>
      <c r="R1894" s="253"/>
      <c r="S1894" s="253"/>
      <c r="T1894" s="254"/>
      <c r="AT1894" s="255" t="s">
        <v>162</v>
      </c>
      <c r="AU1894" s="255" t="s">
        <v>85</v>
      </c>
      <c r="AV1894" s="12" t="s">
        <v>85</v>
      </c>
      <c r="AW1894" s="12" t="s">
        <v>36</v>
      </c>
      <c r="AX1894" s="12" t="s">
        <v>76</v>
      </c>
      <c r="AY1894" s="255" t="s">
        <v>154</v>
      </c>
    </row>
    <row r="1895" s="11" customFormat="1">
      <c r="B1895" s="234"/>
      <c r="C1895" s="235"/>
      <c r="D1895" s="236" t="s">
        <v>162</v>
      </c>
      <c r="E1895" s="237" t="s">
        <v>21</v>
      </c>
      <c r="F1895" s="238" t="s">
        <v>2167</v>
      </c>
      <c r="G1895" s="235"/>
      <c r="H1895" s="237" t="s">
        <v>21</v>
      </c>
      <c r="I1895" s="239"/>
      <c r="J1895" s="235"/>
      <c r="K1895" s="235"/>
      <c r="L1895" s="240"/>
      <c r="M1895" s="241"/>
      <c r="N1895" s="242"/>
      <c r="O1895" s="242"/>
      <c r="P1895" s="242"/>
      <c r="Q1895" s="242"/>
      <c r="R1895" s="242"/>
      <c r="S1895" s="242"/>
      <c r="T1895" s="243"/>
      <c r="AT1895" s="244" t="s">
        <v>162</v>
      </c>
      <c r="AU1895" s="244" t="s">
        <v>85</v>
      </c>
      <c r="AV1895" s="11" t="s">
        <v>38</v>
      </c>
      <c r="AW1895" s="11" t="s">
        <v>36</v>
      </c>
      <c r="AX1895" s="11" t="s">
        <v>76</v>
      </c>
      <c r="AY1895" s="244" t="s">
        <v>154</v>
      </c>
    </row>
    <row r="1896" s="12" customFormat="1">
      <c r="B1896" s="245"/>
      <c r="C1896" s="246"/>
      <c r="D1896" s="236" t="s">
        <v>162</v>
      </c>
      <c r="E1896" s="247" t="s">
        <v>21</v>
      </c>
      <c r="F1896" s="248" t="s">
        <v>2185</v>
      </c>
      <c r="G1896" s="246"/>
      <c r="H1896" s="249">
        <v>40.527999999999999</v>
      </c>
      <c r="I1896" s="250"/>
      <c r="J1896" s="246"/>
      <c r="K1896" s="246"/>
      <c r="L1896" s="251"/>
      <c r="M1896" s="252"/>
      <c r="N1896" s="253"/>
      <c r="O1896" s="253"/>
      <c r="P1896" s="253"/>
      <c r="Q1896" s="253"/>
      <c r="R1896" s="253"/>
      <c r="S1896" s="253"/>
      <c r="T1896" s="254"/>
      <c r="AT1896" s="255" t="s">
        <v>162</v>
      </c>
      <c r="AU1896" s="255" t="s">
        <v>85</v>
      </c>
      <c r="AV1896" s="12" t="s">
        <v>85</v>
      </c>
      <c r="AW1896" s="12" t="s">
        <v>36</v>
      </c>
      <c r="AX1896" s="12" t="s">
        <v>76</v>
      </c>
      <c r="AY1896" s="255" t="s">
        <v>154</v>
      </c>
    </row>
    <row r="1897" s="12" customFormat="1">
      <c r="B1897" s="245"/>
      <c r="C1897" s="246"/>
      <c r="D1897" s="236" t="s">
        <v>162</v>
      </c>
      <c r="E1897" s="247" t="s">
        <v>21</v>
      </c>
      <c r="F1897" s="248" t="s">
        <v>2186</v>
      </c>
      <c r="G1897" s="246"/>
      <c r="H1897" s="249">
        <v>30.402000000000001</v>
      </c>
      <c r="I1897" s="250"/>
      <c r="J1897" s="246"/>
      <c r="K1897" s="246"/>
      <c r="L1897" s="251"/>
      <c r="M1897" s="252"/>
      <c r="N1897" s="253"/>
      <c r="O1897" s="253"/>
      <c r="P1897" s="253"/>
      <c r="Q1897" s="253"/>
      <c r="R1897" s="253"/>
      <c r="S1897" s="253"/>
      <c r="T1897" s="254"/>
      <c r="AT1897" s="255" t="s">
        <v>162</v>
      </c>
      <c r="AU1897" s="255" t="s">
        <v>85</v>
      </c>
      <c r="AV1897" s="12" t="s">
        <v>85</v>
      </c>
      <c r="AW1897" s="12" t="s">
        <v>36</v>
      </c>
      <c r="AX1897" s="12" t="s">
        <v>76</v>
      </c>
      <c r="AY1897" s="255" t="s">
        <v>154</v>
      </c>
    </row>
    <row r="1898" s="12" customFormat="1">
      <c r="B1898" s="245"/>
      <c r="C1898" s="246"/>
      <c r="D1898" s="236" t="s">
        <v>162</v>
      </c>
      <c r="E1898" s="247" t="s">
        <v>21</v>
      </c>
      <c r="F1898" s="248" t="s">
        <v>2187</v>
      </c>
      <c r="G1898" s="246"/>
      <c r="H1898" s="249">
        <v>29.378</v>
      </c>
      <c r="I1898" s="250"/>
      <c r="J1898" s="246"/>
      <c r="K1898" s="246"/>
      <c r="L1898" s="251"/>
      <c r="M1898" s="252"/>
      <c r="N1898" s="253"/>
      <c r="O1898" s="253"/>
      <c r="P1898" s="253"/>
      <c r="Q1898" s="253"/>
      <c r="R1898" s="253"/>
      <c r="S1898" s="253"/>
      <c r="T1898" s="254"/>
      <c r="AT1898" s="255" t="s">
        <v>162</v>
      </c>
      <c r="AU1898" s="255" t="s">
        <v>85</v>
      </c>
      <c r="AV1898" s="12" t="s">
        <v>85</v>
      </c>
      <c r="AW1898" s="12" t="s">
        <v>36</v>
      </c>
      <c r="AX1898" s="12" t="s">
        <v>76</v>
      </c>
      <c r="AY1898" s="255" t="s">
        <v>154</v>
      </c>
    </row>
    <row r="1899" s="13" customFormat="1">
      <c r="B1899" s="256"/>
      <c r="C1899" s="257"/>
      <c r="D1899" s="236" t="s">
        <v>162</v>
      </c>
      <c r="E1899" s="258" t="s">
        <v>21</v>
      </c>
      <c r="F1899" s="259" t="s">
        <v>166</v>
      </c>
      <c r="G1899" s="257"/>
      <c r="H1899" s="260">
        <v>137.172</v>
      </c>
      <c r="I1899" s="261"/>
      <c r="J1899" s="257"/>
      <c r="K1899" s="257"/>
      <c r="L1899" s="262"/>
      <c r="M1899" s="263"/>
      <c r="N1899" s="264"/>
      <c r="O1899" s="264"/>
      <c r="P1899" s="264"/>
      <c r="Q1899" s="264"/>
      <c r="R1899" s="264"/>
      <c r="S1899" s="264"/>
      <c r="T1899" s="265"/>
      <c r="AT1899" s="266" t="s">
        <v>162</v>
      </c>
      <c r="AU1899" s="266" t="s">
        <v>85</v>
      </c>
      <c r="AV1899" s="13" t="s">
        <v>160</v>
      </c>
      <c r="AW1899" s="13" t="s">
        <v>36</v>
      </c>
      <c r="AX1899" s="13" t="s">
        <v>38</v>
      </c>
      <c r="AY1899" s="266" t="s">
        <v>154</v>
      </c>
    </row>
    <row r="1900" s="1" customFormat="1" ht="16.5" customHeight="1">
      <c r="B1900" s="47"/>
      <c r="C1900" s="222" t="s">
        <v>2188</v>
      </c>
      <c r="D1900" s="222" t="s">
        <v>156</v>
      </c>
      <c r="E1900" s="223" t="s">
        <v>2189</v>
      </c>
      <c r="F1900" s="224" t="s">
        <v>2190</v>
      </c>
      <c r="G1900" s="225" t="s">
        <v>159</v>
      </c>
      <c r="H1900" s="226">
        <v>114.39700000000001</v>
      </c>
      <c r="I1900" s="227"/>
      <c r="J1900" s="228">
        <f>ROUND(I1900*H1900,2)</f>
        <v>0</v>
      </c>
      <c r="K1900" s="224" t="s">
        <v>21</v>
      </c>
      <c r="L1900" s="73"/>
      <c r="M1900" s="229" t="s">
        <v>21</v>
      </c>
      <c r="N1900" s="230" t="s">
        <v>47</v>
      </c>
      <c r="O1900" s="48"/>
      <c r="P1900" s="231">
        <f>O1900*H1900</f>
        <v>0</v>
      </c>
      <c r="Q1900" s="231">
        <v>2.0000000000000002E-05</v>
      </c>
      <c r="R1900" s="231">
        <f>Q1900*H1900</f>
        <v>0.0022879400000000005</v>
      </c>
      <c r="S1900" s="231">
        <v>0</v>
      </c>
      <c r="T1900" s="232">
        <f>S1900*H1900</f>
        <v>0</v>
      </c>
      <c r="AR1900" s="24" t="s">
        <v>243</v>
      </c>
      <c r="AT1900" s="24" t="s">
        <v>156</v>
      </c>
      <c r="AU1900" s="24" t="s">
        <v>85</v>
      </c>
      <c r="AY1900" s="24" t="s">
        <v>154</v>
      </c>
      <c r="BE1900" s="233">
        <f>IF(N1900="základní",J1900,0)</f>
        <v>0</v>
      </c>
      <c r="BF1900" s="233">
        <f>IF(N1900="snížená",J1900,0)</f>
        <v>0</v>
      </c>
      <c r="BG1900" s="233">
        <f>IF(N1900="zákl. přenesená",J1900,0)</f>
        <v>0</v>
      </c>
      <c r="BH1900" s="233">
        <f>IF(N1900="sníž. přenesená",J1900,0)</f>
        <v>0</v>
      </c>
      <c r="BI1900" s="233">
        <f>IF(N1900="nulová",J1900,0)</f>
        <v>0</v>
      </c>
      <c r="BJ1900" s="24" t="s">
        <v>38</v>
      </c>
      <c r="BK1900" s="233">
        <f>ROUND(I1900*H1900,2)</f>
        <v>0</v>
      </c>
      <c r="BL1900" s="24" t="s">
        <v>243</v>
      </c>
      <c r="BM1900" s="24" t="s">
        <v>2191</v>
      </c>
    </row>
    <row r="1901" s="11" customFormat="1">
      <c r="B1901" s="234"/>
      <c r="C1901" s="235"/>
      <c r="D1901" s="236" t="s">
        <v>162</v>
      </c>
      <c r="E1901" s="237" t="s">
        <v>21</v>
      </c>
      <c r="F1901" s="238" t="s">
        <v>340</v>
      </c>
      <c r="G1901" s="235"/>
      <c r="H1901" s="237" t="s">
        <v>21</v>
      </c>
      <c r="I1901" s="239"/>
      <c r="J1901" s="235"/>
      <c r="K1901" s="235"/>
      <c r="L1901" s="240"/>
      <c r="M1901" s="241"/>
      <c r="N1901" s="242"/>
      <c r="O1901" s="242"/>
      <c r="P1901" s="242"/>
      <c r="Q1901" s="242"/>
      <c r="R1901" s="242"/>
      <c r="S1901" s="242"/>
      <c r="T1901" s="243"/>
      <c r="AT1901" s="244" t="s">
        <v>162</v>
      </c>
      <c r="AU1901" s="244" t="s">
        <v>85</v>
      </c>
      <c r="AV1901" s="11" t="s">
        <v>38</v>
      </c>
      <c r="AW1901" s="11" t="s">
        <v>36</v>
      </c>
      <c r="AX1901" s="11" t="s">
        <v>76</v>
      </c>
      <c r="AY1901" s="244" t="s">
        <v>154</v>
      </c>
    </row>
    <row r="1902" s="11" customFormat="1">
      <c r="B1902" s="234"/>
      <c r="C1902" s="235"/>
      <c r="D1902" s="236" t="s">
        <v>162</v>
      </c>
      <c r="E1902" s="237" t="s">
        <v>21</v>
      </c>
      <c r="F1902" s="238" t="s">
        <v>770</v>
      </c>
      <c r="G1902" s="235"/>
      <c r="H1902" s="237" t="s">
        <v>21</v>
      </c>
      <c r="I1902" s="239"/>
      <c r="J1902" s="235"/>
      <c r="K1902" s="235"/>
      <c r="L1902" s="240"/>
      <c r="M1902" s="241"/>
      <c r="N1902" s="242"/>
      <c r="O1902" s="242"/>
      <c r="P1902" s="242"/>
      <c r="Q1902" s="242"/>
      <c r="R1902" s="242"/>
      <c r="S1902" s="242"/>
      <c r="T1902" s="243"/>
      <c r="AT1902" s="244" t="s">
        <v>162</v>
      </c>
      <c r="AU1902" s="244" t="s">
        <v>85</v>
      </c>
      <c r="AV1902" s="11" t="s">
        <v>38</v>
      </c>
      <c r="AW1902" s="11" t="s">
        <v>36</v>
      </c>
      <c r="AX1902" s="11" t="s">
        <v>76</v>
      </c>
      <c r="AY1902" s="244" t="s">
        <v>154</v>
      </c>
    </row>
    <row r="1903" s="12" customFormat="1">
      <c r="B1903" s="245"/>
      <c r="C1903" s="246"/>
      <c r="D1903" s="236" t="s">
        <v>162</v>
      </c>
      <c r="E1903" s="247" t="s">
        <v>21</v>
      </c>
      <c r="F1903" s="248" t="s">
        <v>771</v>
      </c>
      <c r="G1903" s="246"/>
      <c r="H1903" s="249">
        <v>66.816000000000002</v>
      </c>
      <c r="I1903" s="250"/>
      <c r="J1903" s="246"/>
      <c r="K1903" s="246"/>
      <c r="L1903" s="251"/>
      <c r="M1903" s="252"/>
      <c r="N1903" s="253"/>
      <c r="O1903" s="253"/>
      <c r="P1903" s="253"/>
      <c r="Q1903" s="253"/>
      <c r="R1903" s="253"/>
      <c r="S1903" s="253"/>
      <c r="T1903" s="254"/>
      <c r="AT1903" s="255" t="s">
        <v>162</v>
      </c>
      <c r="AU1903" s="255" t="s">
        <v>85</v>
      </c>
      <c r="AV1903" s="12" t="s">
        <v>85</v>
      </c>
      <c r="AW1903" s="12" t="s">
        <v>36</v>
      </c>
      <c r="AX1903" s="12" t="s">
        <v>76</v>
      </c>
      <c r="AY1903" s="255" t="s">
        <v>154</v>
      </c>
    </row>
    <row r="1904" s="12" customFormat="1">
      <c r="B1904" s="245"/>
      <c r="C1904" s="246"/>
      <c r="D1904" s="236" t="s">
        <v>162</v>
      </c>
      <c r="E1904" s="247" t="s">
        <v>21</v>
      </c>
      <c r="F1904" s="248" t="s">
        <v>772</v>
      </c>
      <c r="G1904" s="246"/>
      <c r="H1904" s="249">
        <v>4.6139999999999999</v>
      </c>
      <c r="I1904" s="250"/>
      <c r="J1904" s="246"/>
      <c r="K1904" s="246"/>
      <c r="L1904" s="251"/>
      <c r="M1904" s="252"/>
      <c r="N1904" s="253"/>
      <c r="O1904" s="253"/>
      <c r="P1904" s="253"/>
      <c r="Q1904" s="253"/>
      <c r="R1904" s="253"/>
      <c r="S1904" s="253"/>
      <c r="T1904" s="254"/>
      <c r="AT1904" s="255" t="s">
        <v>162</v>
      </c>
      <c r="AU1904" s="255" t="s">
        <v>85</v>
      </c>
      <c r="AV1904" s="12" t="s">
        <v>85</v>
      </c>
      <c r="AW1904" s="12" t="s">
        <v>36</v>
      </c>
      <c r="AX1904" s="12" t="s">
        <v>76</v>
      </c>
      <c r="AY1904" s="255" t="s">
        <v>154</v>
      </c>
    </row>
    <row r="1905" s="12" customFormat="1">
      <c r="B1905" s="245"/>
      <c r="C1905" s="246"/>
      <c r="D1905" s="236" t="s">
        <v>162</v>
      </c>
      <c r="E1905" s="247" t="s">
        <v>21</v>
      </c>
      <c r="F1905" s="248" t="s">
        <v>773</v>
      </c>
      <c r="G1905" s="246"/>
      <c r="H1905" s="249">
        <v>7.5709999999999997</v>
      </c>
      <c r="I1905" s="250"/>
      <c r="J1905" s="246"/>
      <c r="K1905" s="246"/>
      <c r="L1905" s="251"/>
      <c r="M1905" s="252"/>
      <c r="N1905" s="253"/>
      <c r="O1905" s="253"/>
      <c r="P1905" s="253"/>
      <c r="Q1905" s="253"/>
      <c r="R1905" s="253"/>
      <c r="S1905" s="253"/>
      <c r="T1905" s="254"/>
      <c r="AT1905" s="255" t="s">
        <v>162</v>
      </c>
      <c r="AU1905" s="255" t="s">
        <v>85</v>
      </c>
      <c r="AV1905" s="12" t="s">
        <v>85</v>
      </c>
      <c r="AW1905" s="12" t="s">
        <v>36</v>
      </c>
      <c r="AX1905" s="12" t="s">
        <v>76</v>
      </c>
      <c r="AY1905" s="255" t="s">
        <v>154</v>
      </c>
    </row>
    <row r="1906" s="12" customFormat="1">
      <c r="B1906" s="245"/>
      <c r="C1906" s="246"/>
      <c r="D1906" s="236" t="s">
        <v>162</v>
      </c>
      <c r="E1906" s="247" t="s">
        <v>21</v>
      </c>
      <c r="F1906" s="248" t="s">
        <v>774</v>
      </c>
      <c r="G1906" s="246"/>
      <c r="H1906" s="249">
        <v>15.142</v>
      </c>
      <c r="I1906" s="250"/>
      <c r="J1906" s="246"/>
      <c r="K1906" s="246"/>
      <c r="L1906" s="251"/>
      <c r="M1906" s="252"/>
      <c r="N1906" s="253"/>
      <c r="O1906" s="253"/>
      <c r="P1906" s="253"/>
      <c r="Q1906" s="253"/>
      <c r="R1906" s="253"/>
      <c r="S1906" s="253"/>
      <c r="T1906" s="254"/>
      <c r="AT1906" s="255" t="s">
        <v>162</v>
      </c>
      <c r="AU1906" s="255" t="s">
        <v>85</v>
      </c>
      <c r="AV1906" s="12" t="s">
        <v>85</v>
      </c>
      <c r="AW1906" s="12" t="s">
        <v>36</v>
      </c>
      <c r="AX1906" s="12" t="s">
        <v>76</v>
      </c>
      <c r="AY1906" s="255" t="s">
        <v>154</v>
      </c>
    </row>
    <row r="1907" s="12" customFormat="1">
      <c r="B1907" s="245"/>
      <c r="C1907" s="246"/>
      <c r="D1907" s="236" t="s">
        <v>162</v>
      </c>
      <c r="E1907" s="247" t="s">
        <v>21</v>
      </c>
      <c r="F1907" s="248" t="s">
        <v>775</v>
      </c>
      <c r="G1907" s="246"/>
      <c r="H1907" s="249">
        <v>4.9500000000000002</v>
      </c>
      <c r="I1907" s="250"/>
      <c r="J1907" s="246"/>
      <c r="K1907" s="246"/>
      <c r="L1907" s="251"/>
      <c r="M1907" s="252"/>
      <c r="N1907" s="253"/>
      <c r="O1907" s="253"/>
      <c r="P1907" s="253"/>
      <c r="Q1907" s="253"/>
      <c r="R1907" s="253"/>
      <c r="S1907" s="253"/>
      <c r="T1907" s="254"/>
      <c r="AT1907" s="255" t="s">
        <v>162</v>
      </c>
      <c r="AU1907" s="255" t="s">
        <v>85</v>
      </c>
      <c r="AV1907" s="12" t="s">
        <v>85</v>
      </c>
      <c r="AW1907" s="12" t="s">
        <v>36</v>
      </c>
      <c r="AX1907" s="12" t="s">
        <v>76</v>
      </c>
      <c r="AY1907" s="255" t="s">
        <v>154</v>
      </c>
    </row>
    <row r="1908" s="12" customFormat="1">
      <c r="B1908" s="245"/>
      <c r="C1908" s="246"/>
      <c r="D1908" s="236" t="s">
        <v>162</v>
      </c>
      <c r="E1908" s="247" t="s">
        <v>21</v>
      </c>
      <c r="F1908" s="248" t="s">
        <v>776</v>
      </c>
      <c r="G1908" s="246"/>
      <c r="H1908" s="249">
        <v>2.2440000000000002</v>
      </c>
      <c r="I1908" s="250"/>
      <c r="J1908" s="246"/>
      <c r="K1908" s="246"/>
      <c r="L1908" s="251"/>
      <c r="M1908" s="252"/>
      <c r="N1908" s="253"/>
      <c r="O1908" s="253"/>
      <c r="P1908" s="253"/>
      <c r="Q1908" s="253"/>
      <c r="R1908" s="253"/>
      <c r="S1908" s="253"/>
      <c r="T1908" s="254"/>
      <c r="AT1908" s="255" t="s">
        <v>162</v>
      </c>
      <c r="AU1908" s="255" t="s">
        <v>85</v>
      </c>
      <c r="AV1908" s="12" t="s">
        <v>85</v>
      </c>
      <c r="AW1908" s="12" t="s">
        <v>36</v>
      </c>
      <c r="AX1908" s="12" t="s">
        <v>76</v>
      </c>
      <c r="AY1908" s="255" t="s">
        <v>154</v>
      </c>
    </row>
    <row r="1909" s="12" customFormat="1">
      <c r="B1909" s="245"/>
      <c r="C1909" s="246"/>
      <c r="D1909" s="236" t="s">
        <v>162</v>
      </c>
      <c r="E1909" s="247" t="s">
        <v>21</v>
      </c>
      <c r="F1909" s="248" t="s">
        <v>777</v>
      </c>
      <c r="G1909" s="246"/>
      <c r="H1909" s="249">
        <v>8.1999999999999993</v>
      </c>
      <c r="I1909" s="250"/>
      <c r="J1909" s="246"/>
      <c r="K1909" s="246"/>
      <c r="L1909" s="251"/>
      <c r="M1909" s="252"/>
      <c r="N1909" s="253"/>
      <c r="O1909" s="253"/>
      <c r="P1909" s="253"/>
      <c r="Q1909" s="253"/>
      <c r="R1909" s="253"/>
      <c r="S1909" s="253"/>
      <c r="T1909" s="254"/>
      <c r="AT1909" s="255" t="s">
        <v>162</v>
      </c>
      <c r="AU1909" s="255" t="s">
        <v>85</v>
      </c>
      <c r="AV1909" s="12" t="s">
        <v>85</v>
      </c>
      <c r="AW1909" s="12" t="s">
        <v>36</v>
      </c>
      <c r="AX1909" s="12" t="s">
        <v>76</v>
      </c>
      <c r="AY1909" s="255" t="s">
        <v>154</v>
      </c>
    </row>
    <row r="1910" s="12" customFormat="1">
      <c r="B1910" s="245"/>
      <c r="C1910" s="246"/>
      <c r="D1910" s="236" t="s">
        <v>162</v>
      </c>
      <c r="E1910" s="247" t="s">
        <v>21</v>
      </c>
      <c r="F1910" s="248" t="s">
        <v>778</v>
      </c>
      <c r="G1910" s="246"/>
      <c r="H1910" s="249">
        <v>4.8600000000000003</v>
      </c>
      <c r="I1910" s="250"/>
      <c r="J1910" s="246"/>
      <c r="K1910" s="246"/>
      <c r="L1910" s="251"/>
      <c r="M1910" s="252"/>
      <c r="N1910" s="253"/>
      <c r="O1910" s="253"/>
      <c r="P1910" s="253"/>
      <c r="Q1910" s="253"/>
      <c r="R1910" s="253"/>
      <c r="S1910" s="253"/>
      <c r="T1910" s="254"/>
      <c r="AT1910" s="255" t="s">
        <v>162</v>
      </c>
      <c r="AU1910" s="255" t="s">
        <v>85</v>
      </c>
      <c r="AV1910" s="12" t="s">
        <v>85</v>
      </c>
      <c r="AW1910" s="12" t="s">
        <v>36</v>
      </c>
      <c r="AX1910" s="12" t="s">
        <v>76</v>
      </c>
      <c r="AY1910" s="255" t="s">
        <v>154</v>
      </c>
    </row>
    <row r="1911" s="13" customFormat="1">
      <c r="B1911" s="256"/>
      <c r="C1911" s="257"/>
      <c r="D1911" s="236" t="s">
        <v>162</v>
      </c>
      <c r="E1911" s="258" t="s">
        <v>21</v>
      </c>
      <c r="F1911" s="259" t="s">
        <v>166</v>
      </c>
      <c r="G1911" s="257"/>
      <c r="H1911" s="260">
        <v>114.39700000000001</v>
      </c>
      <c r="I1911" s="261"/>
      <c r="J1911" s="257"/>
      <c r="K1911" s="257"/>
      <c r="L1911" s="262"/>
      <c r="M1911" s="263"/>
      <c r="N1911" s="264"/>
      <c r="O1911" s="264"/>
      <c r="P1911" s="264"/>
      <c r="Q1911" s="264"/>
      <c r="R1911" s="264"/>
      <c r="S1911" s="264"/>
      <c r="T1911" s="265"/>
      <c r="AT1911" s="266" t="s">
        <v>162</v>
      </c>
      <c r="AU1911" s="266" t="s">
        <v>85</v>
      </c>
      <c r="AV1911" s="13" t="s">
        <v>160</v>
      </c>
      <c r="AW1911" s="13" t="s">
        <v>36</v>
      </c>
      <c r="AX1911" s="13" t="s">
        <v>38</v>
      </c>
      <c r="AY1911" s="266" t="s">
        <v>154</v>
      </c>
    </row>
    <row r="1912" s="1" customFormat="1" ht="16.5" customHeight="1">
      <c r="B1912" s="47"/>
      <c r="C1912" s="222" t="s">
        <v>2192</v>
      </c>
      <c r="D1912" s="222" t="s">
        <v>156</v>
      </c>
      <c r="E1912" s="223" t="s">
        <v>2193</v>
      </c>
      <c r="F1912" s="224" t="s">
        <v>2194</v>
      </c>
      <c r="G1912" s="225" t="s">
        <v>159</v>
      </c>
      <c r="H1912" s="226">
        <v>114.39700000000001</v>
      </c>
      <c r="I1912" s="227"/>
      <c r="J1912" s="228">
        <f>ROUND(I1912*H1912,2)</f>
        <v>0</v>
      </c>
      <c r="K1912" s="224" t="s">
        <v>21</v>
      </c>
      <c r="L1912" s="73"/>
      <c r="M1912" s="229" t="s">
        <v>21</v>
      </c>
      <c r="N1912" s="230" t="s">
        <v>47</v>
      </c>
      <c r="O1912" s="48"/>
      <c r="P1912" s="231">
        <f>O1912*H1912</f>
        <v>0</v>
      </c>
      <c r="Q1912" s="231">
        <v>0</v>
      </c>
      <c r="R1912" s="231">
        <f>Q1912*H1912</f>
        <v>0</v>
      </c>
      <c r="S1912" s="231">
        <v>0</v>
      </c>
      <c r="T1912" s="232">
        <f>S1912*H1912</f>
        <v>0</v>
      </c>
      <c r="AR1912" s="24" t="s">
        <v>243</v>
      </c>
      <c r="AT1912" s="24" t="s">
        <v>156</v>
      </c>
      <c r="AU1912" s="24" t="s">
        <v>85</v>
      </c>
      <c r="AY1912" s="24" t="s">
        <v>154</v>
      </c>
      <c r="BE1912" s="233">
        <f>IF(N1912="základní",J1912,0)</f>
        <v>0</v>
      </c>
      <c r="BF1912" s="233">
        <f>IF(N1912="snížená",J1912,0)</f>
        <v>0</v>
      </c>
      <c r="BG1912" s="233">
        <f>IF(N1912="zákl. přenesená",J1912,0)</f>
        <v>0</v>
      </c>
      <c r="BH1912" s="233">
        <f>IF(N1912="sníž. přenesená",J1912,0)</f>
        <v>0</v>
      </c>
      <c r="BI1912" s="233">
        <f>IF(N1912="nulová",J1912,0)</f>
        <v>0</v>
      </c>
      <c r="BJ1912" s="24" t="s">
        <v>38</v>
      </c>
      <c r="BK1912" s="233">
        <f>ROUND(I1912*H1912,2)</f>
        <v>0</v>
      </c>
      <c r="BL1912" s="24" t="s">
        <v>243</v>
      </c>
      <c r="BM1912" s="24" t="s">
        <v>2195</v>
      </c>
    </row>
    <row r="1913" s="1" customFormat="1" ht="16.5" customHeight="1">
      <c r="B1913" s="47"/>
      <c r="C1913" s="222" t="s">
        <v>2196</v>
      </c>
      <c r="D1913" s="222" t="s">
        <v>156</v>
      </c>
      <c r="E1913" s="223" t="s">
        <v>2197</v>
      </c>
      <c r="F1913" s="224" t="s">
        <v>2198</v>
      </c>
      <c r="G1913" s="225" t="s">
        <v>159</v>
      </c>
      <c r="H1913" s="226">
        <v>114.39700000000001</v>
      </c>
      <c r="I1913" s="227"/>
      <c r="J1913" s="228">
        <f>ROUND(I1913*H1913,2)</f>
        <v>0</v>
      </c>
      <c r="K1913" s="224" t="s">
        <v>21</v>
      </c>
      <c r="L1913" s="73"/>
      <c r="M1913" s="229" t="s">
        <v>21</v>
      </c>
      <c r="N1913" s="230" t="s">
        <v>47</v>
      </c>
      <c r="O1913" s="48"/>
      <c r="P1913" s="231">
        <f>O1913*H1913</f>
        <v>0</v>
      </c>
      <c r="Q1913" s="231">
        <v>0</v>
      </c>
      <c r="R1913" s="231">
        <f>Q1913*H1913</f>
        <v>0</v>
      </c>
      <c r="S1913" s="231">
        <v>0</v>
      </c>
      <c r="T1913" s="232">
        <f>S1913*H1913</f>
        <v>0</v>
      </c>
      <c r="AR1913" s="24" t="s">
        <v>243</v>
      </c>
      <c r="AT1913" s="24" t="s">
        <v>156</v>
      </c>
      <c r="AU1913" s="24" t="s">
        <v>85</v>
      </c>
      <c r="AY1913" s="24" t="s">
        <v>154</v>
      </c>
      <c r="BE1913" s="233">
        <f>IF(N1913="základní",J1913,0)</f>
        <v>0</v>
      </c>
      <c r="BF1913" s="233">
        <f>IF(N1913="snížená",J1913,0)</f>
        <v>0</v>
      </c>
      <c r="BG1913" s="233">
        <f>IF(N1913="zákl. přenesená",J1913,0)</f>
        <v>0</v>
      </c>
      <c r="BH1913" s="233">
        <f>IF(N1913="sníž. přenesená",J1913,0)</f>
        <v>0</v>
      </c>
      <c r="BI1913" s="233">
        <f>IF(N1913="nulová",J1913,0)</f>
        <v>0</v>
      </c>
      <c r="BJ1913" s="24" t="s">
        <v>38</v>
      </c>
      <c r="BK1913" s="233">
        <f>ROUND(I1913*H1913,2)</f>
        <v>0</v>
      </c>
      <c r="BL1913" s="24" t="s">
        <v>243</v>
      </c>
      <c r="BM1913" s="24" t="s">
        <v>2199</v>
      </c>
    </row>
    <row r="1914" s="1" customFormat="1" ht="25.5" customHeight="1">
      <c r="B1914" s="47"/>
      <c r="C1914" s="222" t="s">
        <v>2200</v>
      </c>
      <c r="D1914" s="222" t="s">
        <v>156</v>
      </c>
      <c r="E1914" s="223" t="s">
        <v>2201</v>
      </c>
      <c r="F1914" s="224" t="s">
        <v>2202</v>
      </c>
      <c r="G1914" s="225" t="s">
        <v>159</v>
      </c>
      <c r="H1914" s="226">
        <v>114.39700000000001</v>
      </c>
      <c r="I1914" s="227"/>
      <c r="J1914" s="228">
        <f>ROUND(I1914*H1914,2)</f>
        <v>0</v>
      </c>
      <c r="K1914" s="224" t="s">
        <v>21</v>
      </c>
      <c r="L1914" s="73"/>
      <c r="M1914" s="229" t="s">
        <v>21</v>
      </c>
      <c r="N1914" s="230" t="s">
        <v>47</v>
      </c>
      <c r="O1914" s="48"/>
      <c r="P1914" s="231">
        <f>O1914*H1914</f>
        <v>0</v>
      </c>
      <c r="Q1914" s="231">
        <v>0.00022000000000000001</v>
      </c>
      <c r="R1914" s="231">
        <f>Q1914*H1914</f>
        <v>0.025167340000000003</v>
      </c>
      <c r="S1914" s="231">
        <v>0</v>
      </c>
      <c r="T1914" s="232">
        <f>S1914*H1914</f>
        <v>0</v>
      </c>
      <c r="AR1914" s="24" t="s">
        <v>243</v>
      </c>
      <c r="AT1914" s="24" t="s">
        <v>156</v>
      </c>
      <c r="AU1914" s="24" t="s">
        <v>85</v>
      </c>
      <c r="AY1914" s="24" t="s">
        <v>154</v>
      </c>
      <c r="BE1914" s="233">
        <f>IF(N1914="základní",J1914,0)</f>
        <v>0</v>
      </c>
      <c r="BF1914" s="233">
        <f>IF(N1914="snížená",J1914,0)</f>
        <v>0</v>
      </c>
      <c r="BG1914" s="233">
        <f>IF(N1914="zákl. přenesená",J1914,0)</f>
        <v>0</v>
      </c>
      <c r="BH1914" s="233">
        <f>IF(N1914="sníž. přenesená",J1914,0)</f>
        <v>0</v>
      </c>
      <c r="BI1914" s="233">
        <f>IF(N1914="nulová",J1914,0)</f>
        <v>0</v>
      </c>
      <c r="BJ1914" s="24" t="s">
        <v>38</v>
      </c>
      <c r="BK1914" s="233">
        <f>ROUND(I1914*H1914,2)</f>
        <v>0</v>
      </c>
      <c r="BL1914" s="24" t="s">
        <v>243</v>
      </c>
      <c r="BM1914" s="24" t="s">
        <v>2203</v>
      </c>
    </row>
    <row r="1915" s="1" customFormat="1">
      <c r="B1915" s="47"/>
      <c r="C1915" s="75"/>
      <c r="D1915" s="236" t="s">
        <v>258</v>
      </c>
      <c r="E1915" s="75"/>
      <c r="F1915" s="278" t="s">
        <v>2204</v>
      </c>
      <c r="G1915" s="75"/>
      <c r="H1915" s="75"/>
      <c r="I1915" s="192"/>
      <c r="J1915" s="75"/>
      <c r="K1915" s="75"/>
      <c r="L1915" s="73"/>
      <c r="M1915" s="279"/>
      <c r="N1915" s="48"/>
      <c r="O1915" s="48"/>
      <c r="P1915" s="48"/>
      <c r="Q1915" s="48"/>
      <c r="R1915" s="48"/>
      <c r="S1915" s="48"/>
      <c r="T1915" s="96"/>
      <c r="AT1915" s="24" t="s">
        <v>258</v>
      </c>
      <c r="AU1915" s="24" t="s">
        <v>85</v>
      </c>
    </row>
    <row r="1916" s="11" customFormat="1">
      <c r="B1916" s="234"/>
      <c r="C1916" s="235"/>
      <c r="D1916" s="236" t="s">
        <v>162</v>
      </c>
      <c r="E1916" s="237" t="s">
        <v>21</v>
      </c>
      <c r="F1916" s="238" t="s">
        <v>340</v>
      </c>
      <c r="G1916" s="235"/>
      <c r="H1916" s="237" t="s">
        <v>21</v>
      </c>
      <c r="I1916" s="239"/>
      <c r="J1916" s="235"/>
      <c r="K1916" s="235"/>
      <c r="L1916" s="240"/>
      <c r="M1916" s="241"/>
      <c r="N1916" s="242"/>
      <c r="O1916" s="242"/>
      <c r="P1916" s="242"/>
      <c r="Q1916" s="242"/>
      <c r="R1916" s="242"/>
      <c r="S1916" s="242"/>
      <c r="T1916" s="243"/>
      <c r="AT1916" s="244" t="s">
        <v>162</v>
      </c>
      <c r="AU1916" s="244" t="s">
        <v>85</v>
      </c>
      <c r="AV1916" s="11" t="s">
        <v>38</v>
      </c>
      <c r="AW1916" s="11" t="s">
        <v>36</v>
      </c>
      <c r="AX1916" s="11" t="s">
        <v>76</v>
      </c>
      <c r="AY1916" s="244" t="s">
        <v>154</v>
      </c>
    </row>
    <row r="1917" s="11" customFormat="1">
      <c r="B1917" s="234"/>
      <c r="C1917" s="235"/>
      <c r="D1917" s="236" t="s">
        <v>162</v>
      </c>
      <c r="E1917" s="237" t="s">
        <v>21</v>
      </c>
      <c r="F1917" s="238" t="s">
        <v>770</v>
      </c>
      <c r="G1917" s="235"/>
      <c r="H1917" s="237" t="s">
        <v>21</v>
      </c>
      <c r="I1917" s="239"/>
      <c r="J1917" s="235"/>
      <c r="K1917" s="235"/>
      <c r="L1917" s="240"/>
      <c r="M1917" s="241"/>
      <c r="N1917" s="242"/>
      <c r="O1917" s="242"/>
      <c r="P1917" s="242"/>
      <c r="Q1917" s="242"/>
      <c r="R1917" s="242"/>
      <c r="S1917" s="242"/>
      <c r="T1917" s="243"/>
      <c r="AT1917" s="244" t="s">
        <v>162</v>
      </c>
      <c r="AU1917" s="244" t="s">
        <v>85</v>
      </c>
      <c r="AV1917" s="11" t="s">
        <v>38</v>
      </c>
      <c r="AW1917" s="11" t="s">
        <v>36</v>
      </c>
      <c r="AX1917" s="11" t="s">
        <v>76</v>
      </c>
      <c r="AY1917" s="244" t="s">
        <v>154</v>
      </c>
    </row>
    <row r="1918" s="12" customFormat="1">
      <c r="B1918" s="245"/>
      <c r="C1918" s="246"/>
      <c r="D1918" s="236" t="s">
        <v>162</v>
      </c>
      <c r="E1918" s="247" t="s">
        <v>21</v>
      </c>
      <c r="F1918" s="248" t="s">
        <v>771</v>
      </c>
      <c r="G1918" s="246"/>
      <c r="H1918" s="249">
        <v>66.816000000000002</v>
      </c>
      <c r="I1918" s="250"/>
      <c r="J1918" s="246"/>
      <c r="K1918" s="246"/>
      <c r="L1918" s="251"/>
      <c r="M1918" s="252"/>
      <c r="N1918" s="253"/>
      <c r="O1918" s="253"/>
      <c r="P1918" s="253"/>
      <c r="Q1918" s="253"/>
      <c r="R1918" s="253"/>
      <c r="S1918" s="253"/>
      <c r="T1918" s="254"/>
      <c r="AT1918" s="255" t="s">
        <v>162</v>
      </c>
      <c r="AU1918" s="255" t="s">
        <v>85</v>
      </c>
      <c r="AV1918" s="12" t="s">
        <v>85</v>
      </c>
      <c r="AW1918" s="12" t="s">
        <v>36</v>
      </c>
      <c r="AX1918" s="12" t="s">
        <v>76</v>
      </c>
      <c r="AY1918" s="255" t="s">
        <v>154</v>
      </c>
    </row>
    <row r="1919" s="12" customFormat="1">
      <c r="B1919" s="245"/>
      <c r="C1919" s="246"/>
      <c r="D1919" s="236" t="s">
        <v>162</v>
      </c>
      <c r="E1919" s="247" t="s">
        <v>21</v>
      </c>
      <c r="F1919" s="248" t="s">
        <v>772</v>
      </c>
      <c r="G1919" s="246"/>
      <c r="H1919" s="249">
        <v>4.6139999999999999</v>
      </c>
      <c r="I1919" s="250"/>
      <c r="J1919" s="246"/>
      <c r="K1919" s="246"/>
      <c r="L1919" s="251"/>
      <c r="M1919" s="252"/>
      <c r="N1919" s="253"/>
      <c r="O1919" s="253"/>
      <c r="P1919" s="253"/>
      <c r="Q1919" s="253"/>
      <c r="R1919" s="253"/>
      <c r="S1919" s="253"/>
      <c r="T1919" s="254"/>
      <c r="AT1919" s="255" t="s">
        <v>162</v>
      </c>
      <c r="AU1919" s="255" t="s">
        <v>85</v>
      </c>
      <c r="AV1919" s="12" t="s">
        <v>85</v>
      </c>
      <c r="AW1919" s="12" t="s">
        <v>36</v>
      </c>
      <c r="AX1919" s="12" t="s">
        <v>76</v>
      </c>
      <c r="AY1919" s="255" t="s">
        <v>154</v>
      </c>
    </row>
    <row r="1920" s="12" customFormat="1">
      <c r="B1920" s="245"/>
      <c r="C1920" s="246"/>
      <c r="D1920" s="236" t="s">
        <v>162</v>
      </c>
      <c r="E1920" s="247" t="s">
        <v>21</v>
      </c>
      <c r="F1920" s="248" t="s">
        <v>773</v>
      </c>
      <c r="G1920" s="246"/>
      <c r="H1920" s="249">
        <v>7.5709999999999997</v>
      </c>
      <c r="I1920" s="250"/>
      <c r="J1920" s="246"/>
      <c r="K1920" s="246"/>
      <c r="L1920" s="251"/>
      <c r="M1920" s="252"/>
      <c r="N1920" s="253"/>
      <c r="O1920" s="253"/>
      <c r="P1920" s="253"/>
      <c r="Q1920" s="253"/>
      <c r="R1920" s="253"/>
      <c r="S1920" s="253"/>
      <c r="T1920" s="254"/>
      <c r="AT1920" s="255" t="s">
        <v>162</v>
      </c>
      <c r="AU1920" s="255" t="s">
        <v>85</v>
      </c>
      <c r="AV1920" s="12" t="s">
        <v>85</v>
      </c>
      <c r="AW1920" s="12" t="s">
        <v>36</v>
      </c>
      <c r="AX1920" s="12" t="s">
        <v>76</v>
      </c>
      <c r="AY1920" s="255" t="s">
        <v>154</v>
      </c>
    </row>
    <row r="1921" s="12" customFormat="1">
      <c r="B1921" s="245"/>
      <c r="C1921" s="246"/>
      <c r="D1921" s="236" t="s">
        <v>162</v>
      </c>
      <c r="E1921" s="247" t="s">
        <v>21</v>
      </c>
      <c r="F1921" s="248" t="s">
        <v>774</v>
      </c>
      <c r="G1921" s="246"/>
      <c r="H1921" s="249">
        <v>15.142</v>
      </c>
      <c r="I1921" s="250"/>
      <c r="J1921" s="246"/>
      <c r="K1921" s="246"/>
      <c r="L1921" s="251"/>
      <c r="M1921" s="252"/>
      <c r="N1921" s="253"/>
      <c r="O1921" s="253"/>
      <c r="P1921" s="253"/>
      <c r="Q1921" s="253"/>
      <c r="R1921" s="253"/>
      <c r="S1921" s="253"/>
      <c r="T1921" s="254"/>
      <c r="AT1921" s="255" t="s">
        <v>162</v>
      </c>
      <c r="AU1921" s="255" t="s">
        <v>85</v>
      </c>
      <c r="AV1921" s="12" t="s">
        <v>85</v>
      </c>
      <c r="AW1921" s="12" t="s">
        <v>36</v>
      </c>
      <c r="AX1921" s="12" t="s">
        <v>76</v>
      </c>
      <c r="AY1921" s="255" t="s">
        <v>154</v>
      </c>
    </row>
    <row r="1922" s="12" customFormat="1">
      <c r="B1922" s="245"/>
      <c r="C1922" s="246"/>
      <c r="D1922" s="236" t="s">
        <v>162</v>
      </c>
      <c r="E1922" s="247" t="s">
        <v>21</v>
      </c>
      <c r="F1922" s="248" t="s">
        <v>775</v>
      </c>
      <c r="G1922" s="246"/>
      <c r="H1922" s="249">
        <v>4.9500000000000002</v>
      </c>
      <c r="I1922" s="250"/>
      <c r="J1922" s="246"/>
      <c r="K1922" s="246"/>
      <c r="L1922" s="251"/>
      <c r="M1922" s="252"/>
      <c r="N1922" s="253"/>
      <c r="O1922" s="253"/>
      <c r="P1922" s="253"/>
      <c r="Q1922" s="253"/>
      <c r="R1922" s="253"/>
      <c r="S1922" s="253"/>
      <c r="T1922" s="254"/>
      <c r="AT1922" s="255" t="s">
        <v>162</v>
      </c>
      <c r="AU1922" s="255" t="s">
        <v>85</v>
      </c>
      <c r="AV1922" s="12" t="s">
        <v>85</v>
      </c>
      <c r="AW1922" s="12" t="s">
        <v>36</v>
      </c>
      <c r="AX1922" s="12" t="s">
        <v>76</v>
      </c>
      <c r="AY1922" s="255" t="s">
        <v>154</v>
      </c>
    </row>
    <row r="1923" s="12" customFormat="1">
      <c r="B1923" s="245"/>
      <c r="C1923" s="246"/>
      <c r="D1923" s="236" t="s">
        <v>162</v>
      </c>
      <c r="E1923" s="247" t="s">
        <v>21</v>
      </c>
      <c r="F1923" s="248" t="s">
        <v>776</v>
      </c>
      <c r="G1923" s="246"/>
      <c r="H1923" s="249">
        <v>2.2440000000000002</v>
      </c>
      <c r="I1923" s="250"/>
      <c r="J1923" s="246"/>
      <c r="K1923" s="246"/>
      <c r="L1923" s="251"/>
      <c r="M1923" s="252"/>
      <c r="N1923" s="253"/>
      <c r="O1923" s="253"/>
      <c r="P1923" s="253"/>
      <c r="Q1923" s="253"/>
      <c r="R1923" s="253"/>
      <c r="S1923" s="253"/>
      <c r="T1923" s="254"/>
      <c r="AT1923" s="255" t="s">
        <v>162</v>
      </c>
      <c r="AU1923" s="255" t="s">
        <v>85</v>
      </c>
      <c r="AV1923" s="12" t="s">
        <v>85</v>
      </c>
      <c r="AW1923" s="12" t="s">
        <v>36</v>
      </c>
      <c r="AX1923" s="12" t="s">
        <v>76</v>
      </c>
      <c r="AY1923" s="255" t="s">
        <v>154</v>
      </c>
    </row>
    <row r="1924" s="12" customFormat="1">
      <c r="B1924" s="245"/>
      <c r="C1924" s="246"/>
      <c r="D1924" s="236" t="s">
        <v>162</v>
      </c>
      <c r="E1924" s="247" t="s">
        <v>21</v>
      </c>
      <c r="F1924" s="248" t="s">
        <v>777</v>
      </c>
      <c r="G1924" s="246"/>
      <c r="H1924" s="249">
        <v>8.1999999999999993</v>
      </c>
      <c r="I1924" s="250"/>
      <c r="J1924" s="246"/>
      <c r="K1924" s="246"/>
      <c r="L1924" s="251"/>
      <c r="M1924" s="252"/>
      <c r="N1924" s="253"/>
      <c r="O1924" s="253"/>
      <c r="P1924" s="253"/>
      <c r="Q1924" s="253"/>
      <c r="R1924" s="253"/>
      <c r="S1924" s="253"/>
      <c r="T1924" s="254"/>
      <c r="AT1924" s="255" t="s">
        <v>162</v>
      </c>
      <c r="AU1924" s="255" t="s">
        <v>85</v>
      </c>
      <c r="AV1924" s="12" t="s">
        <v>85</v>
      </c>
      <c r="AW1924" s="12" t="s">
        <v>36</v>
      </c>
      <c r="AX1924" s="12" t="s">
        <v>76</v>
      </c>
      <c r="AY1924" s="255" t="s">
        <v>154</v>
      </c>
    </row>
    <row r="1925" s="12" customFormat="1">
      <c r="B1925" s="245"/>
      <c r="C1925" s="246"/>
      <c r="D1925" s="236" t="s">
        <v>162</v>
      </c>
      <c r="E1925" s="247" t="s">
        <v>21</v>
      </c>
      <c r="F1925" s="248" t="s">
        <v>778</v>
      </c>
      <c r="G1925" s="246"/>
      <c r="H1925" s="249">
        <v>4.8600000000000003</v>
      </c>
      <c r="I1925" s="250"/>
      <c r="J1925" s="246"/>
      <c r="K1925" s="246"/>
      <c r="L1925" s="251"/>
      <c r="M1925" s="252"/>
      <c r="N1925" s="253"/>
      <c r="O1925" s="253"/>
      <c r="P1925" s="253"/>
      <c r="Q1925" s="253"/>
      <c r="R1925" s="253"/>
      <c r="S1925" s="253"/>
      <c r="T1925" s="254"/>
      <c r="AT1925" s="255" t="s">
        <v>162</v>
      </c>
      <c r="AU1925" s="255" t="s">
        <v>85</v>
      </c>
      <c r="AV1925" s="12" t="s">
        <v>85</v>
      </c>
      <c r="AW1925" s="12" t="s">
        <v>36</v>
      </c>
      <c r="AX1925" s="12" t="s">
        <v>76</v>
      </c>
      <c r="AY1925" s="255" t="s">
        <v>154</v>
      </c>
    </row>
    <row r="1926" s="13" customFormat="1">
      <c r="B1926" s="256"/>
      <c r="C1926" s="257"/>
      <c r="D1926" s="236" t="s">
        <v>162</v>
      </c>
      <c r="E1926" s="258" t="s">
        <v>21</v>
      </c>
      <c r="F1926" s="259" t="s">
        <v>166</v>
      </c>
      <c r="G1926" s="257"/>
      <c r="H1926" s="260">
        <v>114.39700000000001</v>
      </c>
      <c r="I1926" s="261"/>
      <c r="J1926" s="257"/>
      <c r="K1926" s="257"/>
      <c r="L1926" s="262"/>
      <c r="M1926" s="263"/>
      <c r="N1926" s="264"/>
      <c r="O1926" s="264"/>
      <c r="P1926" s="264"/>
      <c r="Q1926" s="264"/>
      <c r="R1926" s="264"/>
      <c r="S1926" s="264"/>
      <c r="T1926" s="265"/>
      <c r="AT1926" s="266" t="s">
        <v>162</v>
      </c>
      <c r="AU1926" s="266" t="s">
        <v>85</v>
      </c>
      <c r="AV1926" s="13" t="s">
        <v>160</v>
      </c>
      <c r="AW1926" s="13" t="s">
        <v>36</v>
      </c>
      <c r="AX1926" s="13" t="s">
        <v>38</v>
      </c>
      <c r="AY1926" s="266" t="s">
        <v>154</v>
      </c>
    </row>
    <row r="1927" s="1" customFormat="1" ht="16.5" customHeight="1">
      <c r="B1927" s="47"/>
      <c r="C1927" s="222" t="s">
        <v>2205</v>
      </c>
      <c r="D1927" s="222" t="s">
        <v>156</v>
      </c>
      <c r="E1927" s="223" t="s">
        <v>2206</v>
      </c>
      <c r="F1927" s="224" t="s">
        <v>2207</v>
      </c>
      <c r="G1927" s="225" t="s">
        <v>159</v>
      </c>
      <c r="H1927" s="226">
        <v>261.88600000000002</v>
      </c>
      <c r="I1927" s="227"/>
      <c r="J1927" s="228">
        <f>ROUND(I1927*H1927,2)</f>
        <v>0</v>
      </c>
      <c r="K1927" s="224" t="s">
        <v>21</v>
      </c>
      <c r="L1927" s="73"/>
      <c r="M1927" s="229" t="s">
        <v>21</v>
      </c>
      <c r="N1927" s="230" t="s">
        <v>47</v>
      </c>
      <c r="O1927" s="48"/>
      <c r="P1927" s="231">
        <f>O1927*H1927</f>
        <v>0</v>
      </c>
      <c r="Q1927" s="231">
        <v>0</v>
      </c>
      <c r="R1927" s="231">
        <f>Q1927*H1927</f>
        <v>0</v>
      </c>
      <c r="S1927" s="231">
        <v>0</v>
      </c>
      <c r="T1927" s="232">
        <f>S1927*H1927</f>
        <v>0</v>
      </c>
      <c r="AR1927" s="24" t="s">
        <v>243</v>
      </c>
      <c r="AT1927" s="24" t="s">
        <v>156</v>
      </c>
      <c r="AU1927" s="24" t="s">
        <v>85</v>
      </c>
      <c r="AY1927" s="24" t="s">
        <v>154</v>
      </c>
      <c r="BE1927" s="233">
        <f>IF(N1927="základní",J1927,0)</f>
        <v>0</v>
      </c>
      <c r="BF1927" s="233">
        <f>IF(N1927="snížená",J1927,0)</f>
        <v>0</v>
      </c>
      <c r="BG1927" s="233">
        <f>IF(N1927="zákl. přenesená",J1927,0)</f>
        <v>0</v>
      </c>
      <c r="BH1927" s="233">
        <f>IF(N1927="sníž. přenesená",J1927,0)</f>
        <v>0</v>
      </c>
      <c r="BI1927" s="233">
        <f>IF(N1927="nulová",J1927,0)</f>
        <v>0</v>
      </c>
      <c r="BJ1927" s="24" t="s">
        <v>38</v>
      </c>
      <c r="BK1927" s="233">
        <f>ROUND(I1927*H1927,2)</f>
        <v>0</v>
      </c>
      <c r="BL1927" s="24" t="s">
        <v>243</v>
      </c>
      <c r="BM1927" s="24" t="s">
        <v>2208</v>
      </c>
    </row>
    <row r="1928" s="11" customFormat="1">
      <c r="B1928" s="234"/>
      <c r="C1928" s="235"/>
      <c r="D1928" s="236" t="s">
        <v>162</v>
      </c>
      <c r="E1928" s="237" t="s">
        <v>21</v>
      </c>
      <c r="F1928" s="238" t="s">
        <v>395</v>
      </c>
      <c r="G1928" s="235"/>
      <c r="H1928" s="237" t="s">
        <v>21</v>
      </c>
      <c r="I1928" s="239"/>
      <c r="J1928" s="235"/>
      <c r="K1928" s="235"/>
      <c r="L1928" s="240"/>
      <c r="M1928" s="241"/>
      <c r="N1928" s="242"/>
      <c r="O1928" s="242"/>
      <c r="P1928" s="242"/>
      <c r="Q1928" s="242"/>
      <c r="R1928" s="242"/>
      <c r="S1928" s="242"/>
      <c r="T1928" s="243"/>
      <c r="AT1928" s="244" t="s">
        <v>162</v>
      </c>
      <c r="AU1928" s="244" t="s">
        <v>85</v>
      </c>
      <c r="AV1928" s="11" t="s">
        <v>38</v>
      </c>
      <c r="AW1928" s="11" t="s">
        <v>36</v>
      </c>
      <c r="AX1928" s="11" t="s">
        <v>76</v>
      </c>
      <c r="AY1928" s="244" t="s">
        <v>154</v>
      </c>
    </row>
    <row r="1929" s="12" customFormat="1">
      <c r="B1929" s="245"/>
      <c r="C1929" s="246"/>
      <c r="D1929" s="236" t="s">
        <v>162</v>
      </c>
      <c r="E1929" s="247" t="s">
        <v>21</v>
      </c>
      <c r="F1929" s="248" t="s">
        <v>396</v>
      </c>
      <c r="G1929" s="246"/>
      <c r="H1929" s="249">
        <v>283.464</v>
      </c>
      <c r="I1929" s="250"/>
      <c r="J1929" s="246"/>
      <c r="K1929" s="246"/>
      <c r="L1929" s="251"/>
      <c r="M1929" s="252"/>
      <c r="N1929" s="253"/>
      <c r="O1929" s="253"/>
      <c r="P1929" s="253"/>
      <c r="Q1929" s="253"/>
      <c r="R1929" s="253"/>
      <c r="S1929" s="253"/>
      <c r="T1929" s="254"/>
      <c r="AT1929" s="255" t="s">
        <v>162</v>
      </c>
      <c r="AU1929" s="255" t="s">
        <v>85</v>
      </c>
      <c r="AV1929" s="12" t="s">
        <v>85</v>
      </c>
      <c r="AW1929" s="12" t="s">
        <v>36</v>
      </c>
      <c r="AX1929" s="12" t="s">
        <v>76</v>
      </c>
      <c r="AY1929" s="255" t="s">
        <v>154</v>
      </c>
    </row>
    <row r="1930" s="11" customFormat="1">
      <c r="B1930" s="234"/>
      <c r="C1930" s="235"/>
      <c r="D1930" s="236" t="s">
        <v>162</v>
      </c>
      <c r="E1930" s="237" t="s">
        <v>21</v>
      </c>
      <c r="F1930" s="238" t="s">
        <v>356</v>
      </c>
      <c r="G1930" s="235"/>
      <c r="H1930" s="237" t="s">
        <v>21</v>
      </c>
      <c r="I1930" s="239"/>
      <c r="J1930" s="235"/>
      <c r="K1930" s="235"/>
      <c r="L1930" s="240"/>
      <c r="M1930" s="241"/>
      <c r="N1930" s="242"/>
      <c r="O1930" s="242"/>
      <c r="P1930" s="242"/>
      <c r="Q1930" s="242"/>
      <c r="R1930" s="242"/>
      <c r="S1930" s="242"/>
      <c r="T1930" s="243"/>
      <c r="AT1930" s="244" t="s">
        <v>162</v>
      </c>
      <c r="AU1930" s="244" t="s">
        <v>85</v>
      </c>
      <c r="AV1930" s="11" t="s">
        <v>38</v>
      </c>
      <c r="AW1930" s="11" t="s">
        <v>36</v>
      </c>
      <c r="AX1930" s="11" t="s">
        <v>76</v>
      </c>
      <c r="AY1930" s="244" t="s">
        <v>154</v>
      </c>
    </row>
    <row r="1931" s="12" customFormat="1">
      <c r="B1931" s="245"/>
      <c r="C1931" s="246"/>
      <c r="D1931" s="236" t="s">
        <v>162</v>
      </c>
      <c r="E1931" s="247" t="s">
        <v>21</v>
      </c>
      <c r="F1931" s="248" t="s">
        <v>397</v>
      </c>
      <c r="G1931" s="246"/>
      <c r="H1931" s="249">
        <v>-0.35999999999999999</v>
      </c>
      <c r="I1931" s="250"/>
      <c r="J1931" s="246"/>
      <c r="K1931" s="246"/>
      <c r="L1931" s="251"/>
      <c r="M1931" s="252"/>
      <c r="N1931" s="253"/>
      <c r="O1931" s="253"/>
      <c r="P1931" s="253"/>
      <c r="Q1931" s="253"/>
      <c r="R1931" s="253"/>
      <c r="S1931" s="253"/>
      <c r="T1931" s="254"/>
      <c r="AT1931" s="255" t="s">
        <v>162</v>
      </c>
      <c r="AU1931" s="255" t="s">
        <v>85</v>
      </c>
      <c r="AV1931" s="12" t="s">
        <v>85</v>
      </c>
      <c r="AW1931" s="12" t="s">
        <v>36</v>
      </c>
      <c r="AX1931" s="12" t="s">
        <v>76</v>
      </c>
      <c r="AY1931" s="255" t="s">
        <v>154</v>
      </c>
    </row>
    <row r="1932" s="12" customFormat="1">
      <c r="B1932" s="245"/>
      <c r="C1932" s="246"/>
      <c r="D1932" s="236" t="s">
        <v>162</v>
      </c>
      <c r="E1932" s="247" t="s">
        <v>21</v>
      </c>
      <c r="F1932" s="248" t="s">
        <v>398</v>
      </c>
      <c r="G1932" s="246"/>
      <c r="H1932" s="249">
        <v>-0.27000000000000002</v>
      </c>
      <c r="I1932" s="250"/>
      <c r="J1932" s="246"/>
      <c r="K1932" s="246"/>
      <c r="L1932" s="251"/>
      <c r="M1932" s="252"/>
      <c r="N1932" s="253"/>
      <c r="O1932" s="253"/>
      <c r="P1932" s="253"/>
      <c r="Q1932" s="253"/>
      <c r="R1932" s="253"/>
      <c r="S1932" s="253"/>
      <c r="T1932" s="254"/>
      <c r="AT1932" s="255" t="s">
        <v>162</v>
      </c>
      <c r="AU1932" s="255" t="s">
        <v>85</v>
      </c>
      <c r="AV1932" s="12" t="s">
        <v>85</v>
      </c>
      <c r="AW1932" s="12" t="s">
        <v>36</v>
      </c>
      <c r="AX1932" s="12" t="s">
        <v>76</v>
      </c>
      <c r="AY1932" s="255" t="s">
        <v>154</v>
      </c>
    </row>
    <row r="1933" s="12" customFormat="1">
      <c r="B1933" s="245"/>
      <c r="C1933" s="246"/>
      <c r="D1933" s="236" t="s">
        <v>162</v>
      </c>
      <c r="E1933" s="247" t="s">
        <v>21</v>
      </c>
      <c r="F1933" s="248" t="s">
        <v>399</v>
      </c>
      <c r="G1933" s="246"/>
      <c r="H1933" s="249">
        <v>-4.9299999999999997</v>
      </c>
      <c r="I1933" s="250"/>
      <c r="J1933" s="246"/>
      <c r="K1933" s="246"/>
      <c r="L1933" s="251"/>
      <c r="M1933" s="252"/>
      <c r="N1933" s="253"/>
      <c r="O1933" s="253"/>
      <c r="P1933" s="253"/>
      <c r="Q1933" s="253"/>
      <c r="R1933" s="253"/>
      <c r="S1933" s="253"/>
      <c r="T1933" s="254"/>
      <c r="AT1933" s="255" t="s">
        <v>162</v>
      </c>
      <c r="AU1933" s="255" t="s">
        <v>85</v>
      </c>
      <c r="AV1933" s="12" t="s">
        <v>85</v>
      </c>
      <c r="AW1933" s="12" t="s">
        <v>36</v>
      </c>
      <c r="AX1933" s="12" t="s">
        <v>76</v>
      </c>
      <c r="AY1933" s="255" t="s">
        <v>154</v>
      </c>
    </row>
    <row r="1934" s="12" customFormat="1">
      <c r="B1934" s="245"/>
      <c r="C1934" s="246"/>
      <c r="D1934" s="236" t="s">
        <v>162</v>
      </c>
      <c r="E1934" s="247" t="s">
        <v>21</v>
      </c>
      <c r="F1934" s="248" t="s">
        <v>400</v>
      </c>
      <c r="G1934" s="246"/>
      <c r="H1934" s="249">
        <v>-6.0449999999999999</v>
      </c>
      <c r="I1934" s="250"/>
      <c r="J1934" s="246"/>
      <c r="K1934" s="246"/>
      <c r="L1934" s="251"/>
      <c r="M1934" s="252"/>
      <c r="N1934" s="253"/>
      <c r="O1934" s="253"/>
      <c r="P1934" s="253"/>
      <c r="Q1934" s="253"/>
      <c r="R1934" s="253"/>
      <c r="S1934" s="253"/>
      <c r="T1934" s="254"/>
      <c r="AT1934" s="255" t="s">
        <v>162</v>
      </c>
      <c r="AU1934" s="255" t="s">
        <v>85</v>
      </c>
      <c r="AV1934" s="12" t="s">
        <v>85</v>
      </c>
      <c r="AW1934" s="12" t="s">
        <v>36</v>
      </c>
      <c r="AX1934" s="12" t="s">
        <v>76</v>
      </c>
      <c r="AY1934" s="255" t="s">
        <v>154</v>
      </c>
    </row>
    <row r="1935" s="12" customFormat="1">
      <c r="B1935" s="245"/>
      <c r="C1935" s="246"/>
      <c r="D1935" s="236" t="s">
        <v>162</v>
      </c>
      <c r="E1935" s="247" t="s">
        <v>21</v>
      </c>
      <c r="F1935" s="248" t="s">
        <v>401</v>
      </c>
      <c r="G1935" s="246"/>
      <c r="H1935" s="249">
        <v>-4.4199999999999999</v>
      </c>
      <c r="I1935" s="250"/>
      <c r="J1935" s="246"/>
      <c r="K1935" s="246"/>
      <c r="L1935" s="251"/>
      <c r="M1935" s="252"/>
      <c r="N1935" s="253"/>
      <c r="O1935" s="253"/>
      <c r="P1935" s="253"/>
      <c r="Q1935" s="253"/>
      <c r="R1935" s="253"/>
      <c r="S1935" s="253"/>
      <c r="T1935" s="254"/>
      <c r="AT1935" s="255" t="s">
        <v>162</v>
      </c>
      <c r="AU1935" s="255" t="s">
        <v>85</v>
      </c>
      <c r="AV1935" s="12" t="s">
        <v>85</v>
      </c>
      <c r="AW1935" s="12" t="s">
        <v>36</v>
      </c>
      <c r="AX1935" s="12" t="s">
        <v>76</v>
      </c>
      <c r="AY1935" s="255" t="s">
        <v>154</v>
      </c>
    </row>
    <row r="1936" s="12" customFormat="1">
      <c r="B1936" s="245"/>
      <c r="C1936" s="246"/>
      <c r="D1936" s="236" t="s">
        <v>162</v>
      </c>
      <c r="E1936" s="247" t="s">
        <v>21</v>
      </c>
      <c r="F1936" s="248" t="s">
        <v>402</v>
      </c>
      <c r="G1936" s="246"/>
      <c r="H1936" s="249">
        <v>-1.161</v>
      </c>
      <c r="I1936" s="250"/>
      <c r="J1936" s="246"/>
      <c r="K1936" s="246"/>
      <c r="L1936" s="251"/>
      <c r="M1936" s="252"/>
      <c r="N1936" s="253"/>
      <c r="O1936" s="253"/>
      <c r="P1936" s="253"/>
      <c r="Q1936" s="253"/>
      <c r="R1936" s="253"/>
      <c r="S1936" s="253"/>
      <c r="T1936" s="254"/>
      <c r="AT1936" s="255" t="s">
        <v>162</v>
      </c>
      <c r="AU1936" s="255" t="s">
        <v>85</v>
      </c>
      <c r="AV1936" s="12" t="s">
        <v>85</v>
      </c>
      <c r="AW1936" s="12" t="s">
        <v>36</v>
      </c>
      <c r="AX1936" s="12" t="s">
        <v>76</v>
      </c>
      <c r="AY1936" s="255" t="s">
        <v>154</v>
      </c>
    </row>
    <row r="1937" s="12" customFormat="1">
      <c r="B1937" s="245"/>
      <c r="C1937" s="246"/>
      <c r="D1937" s="236" t="s">
        <v>162</v>
      </c>
      <c r="E1937" s="247" t="s">
        <v>21</v>
      </c>
      <c r="F1937" s="248" t="s">
        <v>403</v>
      </c>
      <c r="G1937" s="246"/>
      <c r="H1937" s="249">
        <v>-3.8959999999999999</v>
      </c>
      <c r="I1937" s="250"/>
      <c r="J1937" s="246"/>
      <c r="K1937" s="246"/>
      <c r="L1937" s="251"/>
      <c r="M1937" s="252"/>
      <c r="N1937" s="253"/>
      <c r="O1937" s="253"/>
      <c r="P1937" s="253"/>
      <c r="Q1937" s="253"/>
      <c r="R1937" s="253"/>
      <c r="S1937" s="253"/>
      <c r="T1937" s="254"/>
      <c r="AT1937" s="255" t="s">
        <v>162</v>
      </c>
      <c r="AU1937" s="255" t="s">
        <v>85</v>
      </c>
      <c r="AV1937" s="12" t="s">
        <v>85</v>
      </c>
      <c r="AW1937" s="12" t="s">
        <v>36</v>
      </c>
      <c r="AX1937" s="12" t="s">
        <v>76</v>
      </c>
      <c r="AY1937" s="255" t="s">
        <v>154</v>
      </c>
    </row>
    <row r="1938" s="12" customFormat="1">
      <c r="B1938" s="245"/>
      <c r="C1938" s="246"/>
      <c r="D1938" s="236" t="s">
        <v>162</v>
      </c>
      <c r="E1938" s="247" t="s">
        <v>21</v>
      </c>
      <c r="F1938" s="248" t="s">
        <v>404</v>
      </c>
      <c r="G1938" s="246"/>
      <c r="H1938" s="249">
        <v>-1.548</v>
      </c>
      <c r="I1938" s="250"/>
      <c r="J1938" s="246"/>
      <c r="K1938" s="246"/>
      <c r="L1938" s="251"/>
      <c r="M1938" s="252"/>
      <c r="N1938" s="253"/>
      <c r="O1938" s="253"/>
      <c r="P1938" s="253"/>
      <c r="Q1938" s="253"/>
      <c r="R1938" s="253"/>
      <c r="S1938" s="253"/>
      <c r="T1938" s="254"/>
      <c r="AT1938" s="255" t="s">
        <v>162</v>
      </c>
      <c r="AU1938" s="255" t="s">
        <v>85</v>
      </c>
      <c r="AV1938" s="12" t="s">
        <v>85</v>
      </c>
      <c r="AW1938" s="12" t="s">
        <v>36</v>
      </c>
      <c r="AX1938" s="12" t="s">
        <v>76</v>
      </c>
      <c r="AY1938" s="255" t="s">
        <v>154</v>
      </c>
    </row>
    <row r="1939" s="12" customFormat="1">
      <c r="B1939" s="245"/>
      <c r="C1939" s="246"/>
      <c r="D1939" s="236" t="s">
        <v>162</v>
      </c>
      <c r="E1939" s="247" t="s">
        <v>21</v>
      </c>
      <c r="F1939" s="248" t="s">
        <v>405</v>
      </c>
      <c r="G1939" s="246"/>
      <c r="H1939" s="249">
        <v>-7.5599999999999996</v>
      </c>
      <c r="I1939" s="250"/>
      <c r="J1939" s="246"/>
      <c r="K1939" s="246"/>
      <c r="L1939" s="251"/>
      <c r="M1939" s="252"/>
      <c r="N1939" s="253"/>
      <c r="O1939" s="253"/>
      <c r="P1939" s="253"/>
      <c r="Q1939" s="253"/>
      <c r="R1939" s="253"/>
      <c r="S1939" s="253"/>
      <c r="T1939" s="254"/>
      <c r="AT1939" s="255" t="s">
        <v>162</v>
      </c>
      <c r="AU1939" s="255" t="s">
        <v>85</v>
      </c>
      <c r="AV1939" s="12" t="s">
        <v>85</v>
      </c>
      <c r="AW1939" s="12" t="s">
        <v>36</v>
      </c>
      <c r="AX1939" s="12" t="s">
        <v>76</v>
      </c>
      <c r="AY1939" s="255" t="s">
        <v>154</v>
      </c>
    </row>
    <row r="1940" s="11" customFormat="1">
      <c r="B1940" s="234"/>
      <c r="C1940" s="235"/>
      <c r="D1940" s="236" t="s">
        <v>162</v>
      </c>
      <c r="E1940" s="237" t="s">
        <v>21</v>
      </c>
      <c r="F1940" s="238" t="s">
        <v>359</v>
      </c>
      <c r="G1940" s="235"/>
      <c r="H1940" s="237" t="s">
        <v>21</v>
      </c>
      <c r="I1940" s="239"/>
      <c r="J1940" s="235"/>
      <c r="K1940" s="235"/>
      <c r="L1940" s="240"/>
      <c r="M1940" s="241"/>
      <c r="N1940" s="242"/>
      <c r="O1940" s="242"/>
      <c r="P1940" s="242"/>
      <c r="Q1940" s="242"/>
      <c r="R1940" s="242"/>
      <c r="S1940" s="242"/>
      <c r="T1940" s="243"/>
      <c r="AT1940" s="244" t="s">
        <v>162</v>
      </c>
      <c r="AU1940" s="244" t="s">
        <v>85</v>
      </c>
      <c r="AV1940" s="11" t="s">
        <v>38</v>
      </c>
      <c r="AW1940" s="11" t="s">
        <v>36</v>
      </c>
      <c r="AX1940" s="11" t="s">
        <v>76</v>
      </c>
      <c r="AY1940" s="244" t="s">
        <v>154</v>
      </c>
    </row>
    <row r="1941" s="12" customFormat="1">
      <c r="B1941" s="245"/>
      <c r="C1941" s="246"/>
      <c r="D1941" s="236" t="s">
        <v>162</v>
      </c>
      <c r="E1941" s="247" t="s">
        <v>21</v>
      </c>
      <c r="F1941" s="248" t="s">
        <v>406</v>
      </c>
      <c r="G1941" s="246"/>
      <c r="H1941" s="249">
        <v>0.32300000000000001</v>
      </c>
      <c r="I1941" s="250"/>
      <c r="J1941" s="246"/>
      <c r="K1941" s="246"/>
      <c r="L1941" s="251"/>
      <c r="M1941" s="252"/>
      <c r="N1941" s="253"/>
      <c r="O1941" s="253"/>
      <c r="P1941" s="253"/>
      <c r="Q1941" s="253"/>
      <c r="R1941" s="253"/>
      <c r="S1941" s="253"/>
      <c r="T1941" s="254"/>
      <c r="AT1941" s="255" t="s">
        <v>162</v>
      </c>
      <c r="AU1941" s="255" t="s">
        <v>85</v>
      </c>
      <c r="AV1941" s="12" t="s">
        <v>85</v>
      </c>
      <c r="AW1941" s="12" t="s">
        <v>36</v>
      </c>
      <c r="AX1941" s="12" t="s">
        <v>76</v>
      </c>
      <c r="AY1941" s="255" t="s">
        <v>154</v>
      </c>
    </row>
    <row r="1942" s="12" customFormat="1">
      <c r="B1942" s="245"/>
      <c r="C1942" s="246"/>
      <c r="D1942" s="236" t="s">
        <v>162</v>
      </c>
      <c r="E1942" s="247" t="s">
        <v>21</v>
      </c>
      <c r="F1942" s="248" t="s">
        <v>407</v>
      </c>
      <c r="G1942" s="246"/>
      <c r="H1942" s="249">
        <v>0.16500000000000001</v>
      </c>
      <c r="I1942" s="250"/>
      <c r="J1942" s="246"/>
      <c r="K1942" s="246"/>
      <c r="L1942" s="251"/>
      <c r="M1942" s="252"/>
      <c r="N1942" s="253"/>
      <c r="O1942" s="253"/>
      <c r="P1942" s="253"/>
      <c r="Q1942" s="253"/>
      <c r="R1942" s="253"/>
      <c r="S1942" s="253"/>
      <c r="T1942" s="254"/>
      <c r="AT1942" s="255" t="s">
        <v>162</v>
      </c>
      <c r="AU1942" s="255" t="s">
        <v>85</v>
      </c>
      <c r="AV1942" s="12" t="s">
        <v>85</v>
      </c>
      <c r="AW1942" s="12" t="s">
        <v>36</v>
      </c>
      <c r="AX1942" s="12" t="s">
        <v>76</v>
      </c>
      <c r="AY1942" s="255" t="s">
        <v>154</v>
      </c>
    </row>
    <row r="1943" s="12" customFormat="1">
      <c r="B1943" s="245"/>
      <c r="C1943" s="246"/>
      <c r="D1943" s="236" t="s">
        <v>162</v>
      </c>
      <c r="E1943" s="247" t="s">
        <v>21</v>
      </c>
      <c r="F1943" s="248" t="s">
        <v>408</v>
      </c>
      <c r="G1943" s="246"/>
      <c r="H1943" s="249">
        <v>1.6499999999999999</v>
      </c>
      <c r="I1943" s="250"/>
      <c r="J1943" s="246"/>
      <c r="K1943" s="246"/>
      <c r="L1943" s="251"/>
      <c r="M1943" s="252"/>
      <c r="N1943" s="253"/>
      <c r="O1943" s="253"/>
      <c r="P1943" s="253"/>
      <c r="Q1943" s="253"/>
      <c r="R1943" s="253"/>
      <c r="S1943" s="253"/>
      <c r="T1943" s="254"/>
      <c r="AT1943" s="255" t="s">
        <v>162</v>
      </c>
      <c r="AU1943" s="255" t="s">
        <v>85</v>
      </c>
      <c r="AV1943" s="12" t="s">
        <v>85</v>
      </c>
      <c r="AW1943" s="12" t="s">
        <v>36</v>
      </c>
      <c r="AX1943" s="12" t="s">
        <v>76</v>
      </c>
      <c r="AY1943" s="255" t="s">
        <v>154</v>
      </c>
    </row>
    <row r="1944" s="12" customFormat="1">
      <c r="B1944" s="245"/>
      <c r="C1944" s="246"/>
      <c r="D1944" s="236" t="s">
        <v>162</v>
      </c>
      <c r="E1944" s="247" t="s">
        <v>21</v>
      </c>
      <c r="F1944" s="248" t="s">
        <v>409</v>
      </c>
      <c r="G1944" s="246"/>
      <c r="H1944" s="249">
        <v>1.3700000000000001</v>
      </c>
      <c r="I1944" s="250"/>
      <c r="J1944" s="246"/>
      <c r="K1944" s="246"/>
      <c r="L1944" s="251"/>
      <c r="M1944" s="252"/>
      <c r="N1944" s="253"/>
      <c r="O1944" s="253"/>
      <c r="P1944" s="253"/>
      <c r="Q1944" s="253"/>
      <c r="R1944" s="253"/>
      <c r="S1944" s="253"/>
      <c r="T1944" s="254"/>
      <c r="AT1944" s="255" t="s">
        <v>162</v>
      </c>
      <c r="AU1944" s="255" t="s">
        <v>85</v>
      </c>
      <c r="AV1944" s="12" t="s">
        <v>85</v>
      </c>
      <c r="AW1944" s="12" t="s">
        <v>36</v>
      </c>
      <c r="AX1944" s="12" t="s">
        <v>76</v>
      </c>
      <c r="AY1944" s="255" t="s">
        <v>154</v>
      </c>
    </row>
    <row r="1945" s="12" customFormat="1">
      <c r="B1945" s="245"/>
      <c r="C1945" s="246"/>
      <c r="D1945" s="236" t="s">
        <v>162</v>
      </c>
      <c r="E1945" s="247" t="s">
        <v>21</v>
      </c>
      <c r="F1945" s="248" t="s">
        <v>410</v>
      </c>
      <c r="G1945" s="246"/>
      <c r="H1945" s="249">
        <v>1.518</v>
      </c>
      <c r="I1945" s="250"/>
      <c r="J1945" s="246"/>
      <c r="K1945" s="246"/>
      <c r="L1945" s="251"/>
      <c r="M1945" s="252"/>
      <c r="N1945" s="253"/>
      <c r="O1945" s="253"/>
      <c r="P1945" s="253"/>
      <c r="Q1945" s="253"/>
      <c r="R1945" s="253"/>
      <c r="S1945" s="253"/>
      <c r="T1945" s="254"/>
      <c r="AT1945" s="255" t="s">
        <v>162</v>
      </c>
      <c r="AU1945" s="255" t="s">
        <v>85</v>
      </c>
      <c r="AV1945" s="12" t="s">
        <v>85</v>
      </c>
      <c r="AW1945" s="12" t="s">
        <v>36</v>
      </c>
      <c r="AX1945" s="12" t="s">
        <v>76</v>
      </c>
      <c r="AY1945" s="255" t="s">
        <v>154</v>
      </c>
    </row>
    <row r="1946" s="12" customFormat="1">
      <c r="B1946" s="245"/>
      <c r="C1946" s="246"/>
      <c r="D1946" s="236" t="s">
        <v>162</v>
      </c>
      <c r="E1946" s="247" t="s">
        <v>21</v>
      </c>
      <c r="F1946" s="248" t="s">
        <v>411</v>
      </c>
      <c r="G1946" s="246"/>
      <c r="H1946" s="249">
        <v>0.38300000000000001</v>
      </c>
      <c r="I1946" s="250"/>
      <c r="J1946" s="246"/>
      <c r="K1946" s="246"/>
      <c r="L1946" s="251"/>
      <c r="M1946" s="252"/>
      <c r="N1946" s="253"/>
      <c r="O1946" s="253"/>
      <c r="P1946" s="253"/>
      <c r="Q1946" s="253"/>
      <c r="R1946" s="253"/>
      <c r="S1946" s="253"/>
      <c r="T1946" s="254"/>
      <c r="AT1946" s="255" t="s">
        <v>162</v>
      </c>
      <c r="AU1946" s="255" t="s">
        <v>85</v>
      </c>
      <c r="AV1946" s="12" t="s">
        <v>85</v>
      </c>
      <c r="AW1946" s="12" t="s">
        <v>36</v>
      </c>
      <c r="AX1946" s="12" t="s">
        <v>76</v>
      </c>
      <c r="AY1946" s="255" t="s">
        <v>154</v>
      </c>
    </row>
    <row r="1947" s="12" customFormat="1">
      <c r="B1947" s="245"/>
      <c r="C1947" s="246"/>
      <c r="D1947" s="236" t="s">
        <v>162</v>
      </c>
      <c r="E1947" s="247" t="s">
        <v>21</v>
      </c>
      <c r="F1947" s="248" t="s">
        <v>412</v>
      </c>
      <c r="G1947" s="246"/>
      <c r="H1947" s="249">
        <v>0.90000000000000002</v>
      </c>
      <c r="I1947" s="250"/>
      <c r="J1947" s="246"/>
      <c r="K1947" s="246"/>
      <c r="L1947" s="251"/>
      <c r="M1947" s="252"/>
      <c r="N1947" s="253"/>
      <c r="O1947" s="253"/>
      <c r="P1947" s="253"/>
      <c r="Q1947" s="253"/>
      <c r="R1947" s="253"/>
      <c r="S1947" s="253"/>
      <c r="T1947" s="254"/>
      <c r="AT1947" s="255" t="s">
        <v>162</v>
      </c>
      <c r="AU1947" s="255" t="s">
        <v>85</v>
      </c>
      <c r="AV1947" s="12" t="s">
        <v>85</v>
      </c>
      <c r="AW1947" s="12" t="s">
        <v>36</v>
      </c>
      <c r="AX1947" s="12" t="s">
        <v>76</v>
      </c>
      <c r="AY1947" s="255" t="s">
        <v>154</v>
      </c>
    </row>
    <row r="1948" s="12" customFormat="1">
      <c r="B1948" s="245"/>
      <c r="C1948" s="246"/>
      <c r="D1948" s="236" t="s">
        <v>162</v>
      </c>
      <c r="E1948" s="247" t="s">
        <v>21</v>
      </c>
      <c r="F1948" s="248" t="s">
        <v>413</v>
      </c>
      <c r="G1948" s="246"/>
      <c r="H1948" s="249">
        <v>0.52100000000000002</v>
      </c>
      <c r="I1948" s="250"/>
      <c r="J1948" s="246"/>
      <c r="K1948" s="246"/>
      <c r="L1948" s="251"/>
      <c r="M1948" s="252"/>
      <c r="N1948" s="253"/>
      <c r="O1948" s="253"/>
      <c r="P1948" s="253"/>
      <c r="Q1948" s="253"/>
      <c r="R1948" s="253"/>
      <c r="S1948" s="253"/>
      <c r="T1948" s="254"/>
      <c r="AT1948" s="255" t="s">
        <v>162</v>
      </c>
      <c r="AU1948" s="255" t="s">
        <v>85</v>
      </c>
      <c r="AV1948" s="12" t="s">
        <v>85</v>
      </c>
      <c r="AW1948" s="12" t="s">
        <v>36</v>
      </c>
      <c r="AX1948" s="12" t="s">
        <v>76</v>
      </c>
      <c r="AY1948" s="255" t="s">
        <v>154</v>
      </c>
    </row>
    <row r="1949" s="12" customFormat="1">
      <c r="B1949" s="245"/>
      <c r="C1949" s="246"/>
      <c r="D1949" s="236" t="s">
        <v>162</v>
      </c>
      <c r="E1949" s="247" t="s">
        <v>21</v>
      </c>
      <c r="F1949" s="248" t="s">
        <v>414</v>
      </c>
      <c r="G1949" s="246"/>
      <c r="H1949" s="249">
        <v>1.782</v>
      </c>
      <c r="I1949" s="250"/>
      <c r="J1949" s="246"/>
      <c r="K1949" s="246"/>
      <c r="L1949" s="251"/>
      <c r="M1949" s="252"/>
      <c r="N1949" s="253"/>
      <c r="O1949" s="253"/>
      <c r="P1949" s="253"/>
      <c r="Q1949" s="253"/>
      <c r="R1949" s="253"/>
      <c r="S1949" s="253"/>
      <c r="T1949" s="254"/>
      <c r="AT1949" s="255" t="s">
        <v>162</v>
      </c>
      <c r="AU1949" s="255" t="s">
        <v>85</v>
      </c>
      <c r="AV1949" s="12" t="s">
        <v>85</v>
      </c>
      <c r="AW1949" s="12" t="s">
        <v>36</v>
      </c>
      <c r="AX1949" s="12" t="s">
        <v>76</v>
      </c>
      <c r="AY1949" s="255" t="s">
        <v>154</v>
      </c>
    </row>
    <row r="1950" s="14" customFormat="1">
      <c r="B1950" s="267"/>
      <c r="C1950" s="268"/>
      <c r="D1950" s="236" t="s">
        <v>162</v>
      </c>
      <c r="E1950" s="269" t="s">
        <v>21</v>
      </c>
      <c r="F1950" s="270" t="s">
        <v>484</v>
      </c>
      <c r="G1950" s="268"/>
      <c r="H1950" s="271">
        <v>261.88600000000002</v>
      </c>
      <c r="I1950" s="272"/>
      <c r="J1950" s="268"/>
      <c r="K1950" s="268"/>
      <c r="L1950" s="273"/>
      <c r="M1950" s="274"/>
      <c r="N1950" s="275"/>
      <c r="O1950" s="275"/>
      <c r="P1950" s="275"/>
      <c r="Q1950" s="275"/>
      <c r="R1950" s="275"/>
      <c r="S1950" s="275"/>
      <c r="T1950" s="276"/>
      <c r="AT1950" s="277" t="s">
        <v>162</v>
      </c>
      <c r="AU1950" s="277" t="s">
        <v>85</v>
      </c>
      <c r="AV1950" s="14" t="s">
        <v>170</v>
      </c>
      <c r="AW1950" s="14" t="s">
        <v>36</v>
      </c>
      <c r="AX1950" s="14" t="s">
        <v>76</v>
      </c>
      <c r="AY1950" s="277" t="s">
        <v>154</v>
      </c>
    </row>
    <row r="1951" s="13" customFormat="1">
      <c r="B1951" s="256"/>
      <c r="C1951" s="257"/>
      <c r="D1951" s="236" t="s">
        <v>162</v>
      </c>
      <c r="E1951" s="258" t="s">
        <v>21</v>
      </c>
      <c r="F1951" s="259" t="s">
        <v>166</v>
      </c>
      <c r="G1951" s="257"/>
      <c r="H1951" s="260">
        <v>261.88600000000002</v>
      </c>
      <c r="I1951" s="261"/>
      <c r="J1951" s="257"/>
      <c r="K1951" s="257"/>
      <c r="L1951" s="262"/>
      <c r="M1951" s="263"/>
      <c r="N1951" s="264"/>
      <c r="O1951" s="264"/>
      <c r="P1951" s="264"/>
      <c r="Q1951" s="264"/>
      <c r="R1951" s="264"/>
      <c r="S1951" s="264"/>
      <c r="T1951" s="265"/>
      <c r="AT1951" s="266" t="s">
        <v>162</v>
      </c>
      <c r="AU1951" s="266" t="s">
        <v>85</v>
      </c>
      <c r="AV1951" s="13" t="s">
        <v>160</v>
      </c>
      <c r="AW1951" s="13" t="s">
        <v>36</v>
      </c>
      <c r="AX1951" s="13" t="s">
        <v>38</v>
      </c>
      <c r="AY1951" s="266" t="s">
        <v>154</v>
      </c>
    </row>
    <row r="1952" s="1" customFormat="1" ht="25.5" customHeight="1">
      <c r="B1952" s="47"/>
      <c r="C1952" s="222" t="s">
        <v>2209</v>
      </c>
      <c r="D1952" s="222" t="s">
        <v>156</v>
      </c>
      <c r="E1952" s="223" t="s">
        <v>2210</v>
      </c>
      <c r="F1952" s="224" t="s">
        <v>2211</v>
      </c>
      <c r="G1952" s="225" t="s">
        <v>179</v>
      </c>
      <c r="H1952" s="226">
        <v>187.49000000000001</v>
      </c>
      <c r="I1952" s="227"/>
      <c r="J1952" s="228">
        <f>ROUND(I1952*H1952,2)</f>
        <v>0</v>
      </c>
      <c r="K1952" s="224" t="s">
        <v>21</v>
      </c>
      <c r="L1952" s="73"/>
      <c r="M1952" s="229" t="s">
        <v>21</v>
      </c>
      <c r="N1952" s="230" t="s">
        <v>47</v>
      </c>
      <c r="O1952" s="48"/>
      <c r="P1952" s="231">
        <f>O1952*H1952</f>
        <v>0</v>
      </c>
      <c r="Q1952" s="231">
        <v>6.9999999999999994E-05</v>
      </c>
      <c r="R1952" s="231">
        <f>Q1952*H1952</f>
        <v>0.0131243</v>
      </c>
      <c r="S1952" s="231">
        <v>0</v>
      </c>
      <c r="T1952" s="232">
        <f>S1952*H1952</f>
        <v>0</v>
      </c>
      <c r="AR1952" s="24" t="s">
        <v>243</v>
      </c>
      <c r="AT1952" s="24" t="s">
        <v>156</v>
      </c>
      <c r="AU1952" s="24" t="s">
        <v>85</v>
      </c>
      <c r="AY1952" s="24" t="s">
        <v>154</v>
      </c>
      <c r="BE1952" s="233">
        <f>IF(N1952="základní",J1952,0)</f>
        <v>0</v>
      </c>
      <c r="BF1952" s="233">
        <f>IF(N1952="snížená",J1952,0)</f>
        <v>0</v>
      </c>
      <c r="BG1952" s="233">
        <f>IF(N1952="zákl. přenesená",J1952,0)</f>
        <v>0</v>
      </c>
      <c r="BH1952" s="233">
        <f>IF(N1952="sníž. přenesená",J1952,0)</f>
        <v>0</v>
      </c>
      <c r="BI1952" s="233">
        <f>IF(N1952="nulová",J1952,0)</f>
        <v>0</v>
      </c>
      <c r="BJ1952" s="24" t="s">
        <v>38</v>
      </c>
      <c r="BK1952" s="233">
        <f>ROUND(I1952*H1952,2)</f>
        <v>0</v>
      </c>
      <c r="BL1952" s="24" t="s">
        <v>243</v>
      </c>
      <c r="BM1952" s="24" t="s">
        <v>2212</v>
      </c>
    </row>
    <row r="1953" s="11" customFormat="1">
      <c r="B1953" s="234"/>
      <c r="C1953" s="235"/>
      <c r="D1953" s="236" t="s">
        <v>162</v>
      </c>
      <c r="E1953" s="237" t="s">
        <v>21</v>
      </c>
      <c r="F1953" s="238" t="s">
        <v>395</v>
      </c>
      <c r="G1953" s="235"/>
      <c r="H1953" s="237" t="s">
        <v>21</v>
      </c>
      <c r="I1953" s="239"/>
      <c r="J1953" s="235"/>
      <c r="K1953" s="235"/>
      <c r="L1953" s="240"/>
      <c r="M1953" s="241"/>
      <c r="N1953" s="242"/>
      <c r="O1953" s="242"/>
      <c r="P1953" s="242"/>
      <c r="Q1953" s="242"/>
      <c r="R1953" s="242"/>
      <c r="S1953" s="242"/>
      <c r="T1953" s="243"/>
      <c r="AT1953" s="244" t="s">
        <v>162</v>
      </c>
      <c r="AU1953" s="244" t="s">
        <v>85</v>
      </c>
      <c r="AV1953" s="11" t="s">
        <v>38</v>
      </c>
      <c r="AW1953" s="11" t="s">
        <v>36</v>
      </c>
      <c r="AX1953" s="11" t="s">
        <v>76</v>
      </c>
      <c r="AY1953" s="244" t="s">
        <v>154</v>
      </c>
    </row>
    <row r="1954" s="11" customFormat="1">
      <c r="B1954" s="234"/>
      <c r="C1954" s="235"/>
      <c r="D1954" s="236" t="s">
        <v>162</v>
      </c>
      <c r="E1954" s="237" t="s">
        <v>21</v>
      </c>
      <c r="F1954" s="238" t="s">
        <v>513</v>
      </c>
      <c r="G1954" s="235"/>
      <c r="H1954" s="237" t="s">
        <v>21</v>
      </c>
      <c r="I1954" s="239"/>
      <c r="J1954" s="235"/>
      <c r="K1954" s="235"/>
      <c r="L1954" s="240"/>
      <c r="M1954" s="241"/>
      <c r="N1954" s="242"/>
      <c r="O1954" s="242"/>
      <c r="P1954" s="242"/>
      <c r="Q1954" s="242"/>
      <c r="R1954" s="242"/>
      <c r="S1954" s="242"/>
      <c r="T1954" s="243"/>
      <c r="AT1954" s="244" t="s">
        <v>162</v>
      </c>
      <c r="AU1954" s="244" t="s">
        <v>85</v>
      </c>
      <c r="AV1954" s="11" t="s">
        <v>38</v>
      </c>
      <c r="AW1954" s="11" t="s">
        <v>36</v>
      </c>
      <c r="AX1954" s="11" t="s">
        <v>76</v>
      </c>
      <c r="AY1954" s="244" t="s">
        <v>154</v>
      </c>
    </row>
    <row r="1955" s="12" customFormat="1">
      <c r="B1955" s="245"/>
      <c r="C1955" s="246"/>
      <c r="D1955" s="236" t="s">
        <v>162</v>
      </c>
      <c r="E1955" s="247" t="s">
        <v>21</v>
      </c>
      <c r="F1955" s="248" t="s">
        <v>2213</v>
      </c>
      <c r="G1955" s="246"/>
      <c r="H1955" s="249">
        <v>120.95999999999999</v>
      </c>
      <c r="I1955" s="250"/>
      <c r="J1955" s="246"/>
      <c r="K1955" s="246"/>
      <c r="L1955" s="251"/>
      <c r="M1955" s="252"/>
      <c r="N1955" s="253"/>
      <c r="O1955" s="253"/>
      <c r="P1955" s="253"/>
      <c r="Q1955" s="253"/>
      <c r="R1955" s="253"/>
      <c r="S1955" s="253"/>
      <c r="T1955" s="254"/>
      <c r="AT1955" s="255" t="s">
        <v>162</v>
      </c>
      <c r="AU1955" s="255" t="s">
        <v>85</v>
      </c>
      <c r="AV1955" s="12" t="s">
        <v>85</v>
      </c>
      <c r="AW1955" s="12" t="s">
        <v>36</v>
      </c>
      <c r="AX1955" s="12" t="s">
        <v>76</v>
      </c>
      <c r="AY1955" s="255" t="s">
        <v>154</v>
      </c>
    </row>
    <row r="1956" s="11" customFormat="1">
      <c r="B1956" s="234"/>
      <c r="C1956" s="235"/>
      <c r="D1956" s="236" t="s">
        <v>162</v>
      </c>
      <c r="E1956" s="237" t="s">
        <v>21</v>
      </c>
      <c r="F1956" s="238" t="s">
        <v>515</v>
      </c>
      <c r="G1956" s="235"/>
      <c r="H1956" s="237" t="s">
        <v>21</v>
      </c>
      <c r="I1956" s="239"/>
      <c r="J1956" s="235"/>
      <c r="K1956" s="235"/>
      <c r="L1956" s="240"/>
      <c r="M1956" s="241"/>
      <c r="N1956" s="242"/>
      <c r="O1956" s="242"/>
      <c r="P1956" s="242"/>
      <c r="Q1956" s="242"/>
      <c r="R1956" s="242"/>
      <c r="S1956" s="242"/>
      <c r="T1956" s="243"/>
      <c r="AT1956" s="244" t="s">
        <v>162</v>
      </c>
      <c r="AU1956" s="244" t="s">
        <v>85</v>
      </c>
      <c r="AV1956" s="11" t="s">
        <v>38</v>
      </c>
      <c r="AW1956" s="11" t="s">
        <v>36</v>
      </c>
      <c r="AX1956" s="11" t="s">
        <v>76</v>
      </c>
      <c r="AY1956" s="244" t="s">
        <v>154</v>
      </c>
    </row>
    <row r="1957" s="12" customFormat="1">
      <c r="B1957" s="245"/>
      <c r="C1957" s="246"/>
      <c r="D1957" s="236" t="s">
        <v>162</v>
      </c>
      <c r="E1957" s="247" t="s">
        <v>21</v>
      </c>
      <c r="F1957" s="248" t="s">
        <v>516</v>
      </c>
      <c r="G1957" s="246"/>
      <c r="H1957" s="249">
        <v>16.199999999999999</v>
      </c>
      <c r="I1957" s="250"/>
      <c r="J1957" s="246"/>
      <c r="K1957" s="246"/>
      <c r="L1957" s="251"/>
      <c r="M1957" s="252"/>
      <c r="N1957" s="253"/>
      <c r="O1957" s="253"/>
      <c r="P1957" s="253"/>
      <c r="Q1957" s="253"/>
      <c r="R1957" s="253"/>
      <c r="S1957" s="253"/>
      <c r="T1957" s="254"/>
      <c r="AT1957" s="255" t="s">
        <v>162</v>
      </c>
      <c r="AU1957" s="255" t="s">
        <v>85</v>
      </c>
      <c r="AV1957" s="12" t="s">
        <v>85</v>
      </c>
      <c r="AW1957" s="12" t="s">
        <v>36</v>
      </c>
      <c r="AX1957" s="12" t="s">
        <v>76</v>
      </c>
      <c r="AY1957" s="255" t="s">
        <v>154</v>
      </c>
    </row>
    <row r="1958" s="12" customFormat="1">
      <c r="B1958" s="245"/>
      <c r="C1958" s="246"/>
      <c r="D1958" s="236" t="s">
        <v>162</v>
      </c>
      <c r="E1958" s="247" t="s">
        <v>21</v>
      </c>
      <c r="F1958" s="248" t="s">
        <v>517</v>
      </c>
      <c r="G1958" s="246"/>
      <c r="H1958" s="249">
        <v>13.35</v>
      </c>
      <c r="I1958" s="250"/>
      <c r="J1958" s="246"/>
      <c r="K1958" s="246"/>
      <c r="L1958" s="251"/>
      <c r="M1958" s="252"/>
      <c r="N1958" s="253"/>
      <c r="O1958" s="253"/>
      <c r="P1958" s="253"/>
      <c r="Q1958" s="253"/>
      <c r="R1958" s="253"/>
      <c r="S1958" s="253"/>
      <c r="T1958" s="254"/>
      <c r="AT1958" s="255" t="s">
        <v>162</v>
      </c>
      <c r="AU1958" s="255" t="s">
        <v>85</v>
      </c>
      <c r="AV1958" s="12" t="s">
        <v>85</v>
      </c>
      <c r="AW1958" s="12" t="s">
        <v>36</v>
      </c>
      <c r="AX1958" s="12" t="s">
        <v>76</v>
      </c>
      <c r="AY1958" s="255" t="s">
        <v>154</v>
      </c>
    </row>
    <row r="1959" s="12" customFormat="1">
      <c r="B1959" s="245"/>
      <c r="C1959" s="246"/>
      <c r="D1959" s="236" t="s">
        <v>162</v>
      </c>
      <c r="E1959" s="247" t="s">
        <v>21</v>
      </c>
      <c r="F1959" s="248" t="s">
        <v>518</v>
      </c>
      <c r="G1959" s="246"/>
      <c r="H1959" s="249">
        <v>19.600000000000001</v>
      </c>
      <c r="I1959" s="250"/>
      <c r="J1959" s="246"/>
      <c r="K1959" s="246"/>
      <c r="L1959" s="251"/>
      <c r="M1959" s="252"/>
      <c r="N1959" s="253"/>
      <c r="O1959" s="253"/>
      <c r="P1959" s="253"/>
      <c r="Q1959" s="253"/>
      <c r="R1959" s="253"/>
      <c r="S1959" s="253"/>
      <c r="T1959" s="254"/>
      <c r="AT1959" s="255" t="s">
        <v>162</v>
      </c>
      <c r="AU1959" s="255" t="s">
        <v>85</v>
      </c>
      <c r="AV1959" s="12" t="s">
        <v>85</v>
      </c>
      <c r="AW1959" s="12" t="s">
        <v>36</v>
      </c>
      <c r="AX1959" s="12" t="s">
        <v>76</v>
      </c>
      <c r="AY1959" s="255" t="s">
        <v>154</v>
      </c>
    </row>
    <row r="1960" s="12" customFormat="1">
      <c r="B1960" s="245"/>
      <c r="C1960" s="246"/>
      <c r="D1960" s="236" t="s">
        <v>162</v>
      </c>
      <c r="E1960" s="247" t="s">
        <v>21</v>
      </c>
      <c r="F1960" s="248" t="s">
        <v>519</v>
      </c>
      <c r="G1960" s="246"/>
      <c r="H1960" s="249">
        <v>4.9800000000000004</v>
      </c>
      <c r="I1960" s="250"/>
      <c r="J1960" s="246"/>
      <c r="K1960" s="246"/>
      <c r="L1960" s="251"/>
      <c r="M1960" s="252"/>
      <c r="N1960" s="253"/>
      <c r="O1960" s="253"/>
      <c r="P1960" s="253"/>
      <c r="Q1960" s="253"/>
      <c r="R1960" s="253"/>
      <c r="S1960" s="253"/>
      <c r="T1960" s="254"/>
      <c r="AT1960" s="255" t="s">
        <v>162</v>
      </c>
      <c r="AU1960" s="255" t="s">
        <v>85</v>
      </c>
      <c r="AV1960" s="12" t="s">
        <v>85</v>
      </c>
      <c r="AW1960" s="12" t="s">
        <v>36</v>
      </c>
      <c r="AX1960" s="12" t="s">
        <v>76</v>
      </c>
      <c r="AY1960" s="255" t="s">
        <v>154</v>
      </c>
    </row>
    <row r="1961" s="12" customFormat="1">
      <c r="B1961" s="245"/>
      <c r="C1961" s="246"/>
      <c r="D1961" s="236" t="s">
        <v>162</v>
      </c>
      <c r="E1961" s="247" t="s">
        <v>21</v>
      </c>
      <c r="F1961" s="248" t="s">
        <v>520</v>
      </c>
      <c r="G1961" s="246"/>
      <c r="H1961" s="249">
        <v>12.4</v>
      </c>
      <c r="I1961" s="250"/>
      <c r="J1961" s="246"/>
      <c r="K1961" s="246"/>
      <c r="L1961" s="251"/>
      <c r="M1961" s="252"/>
      <c r="N1961" s="253"/>
      <c r="O1961" s="253"/>
      <c r="P1961" s="253"/>
      <c r="Q1961" s="253"/>
      <c r="R1961" s="253"/>
      <c r="S1961" s="253"/>
      <c r="T1961" s="254"/>
      <c r="AT1961" s="255" t="s">
        <v>162</v>
      </c>
      <c r="AU1961" s="255" t="s">
        <v>85</v>
      </c>
      <c r="AV1961" s="12" t="s">
        <v>85</v>
      </c>
      <c r="AW1961" s="12" t="s">
        <v>36</v>
      </c>
      <c r="AX1961" s="12" t="s">
        <v>76</v>
      </c>
      <c r="AY1961" s="255" t="s">
        <v>154</v>
      </c>
    </row>
    <row r="1962" s="13" customFormat="1">
      <c r="B1962" s="256"/>
      <c r="C1962" s="257"/>
      <c r="D1962" s="236" t="s">
        <v>162</v>
      </c>
      <c r="E1962" s="258" t="s">
        <v>21</v>
      </c>
      <c r="F1962" s="259" t="s">
        <v>166</v>
      </c>
      <c r="G1962" s="257"/>
      <c r="H1962" s="260">
        <v>187.49000000000001</v>
      </c>
      <c r="I1962" s="261"/>
      <c r="J1962" s="257"/>
      <c r="K1962" s="257"/>
      <c r="L1962" s="262"/>
      <c r="M1962" s="263"/>
      <c r="N1962" s="264"/>
      <c r="O1962" s="264"/>
      <c r="P1962" s="264"/>
      <c r="Q1962" s="264"/>
      <c r="R1962" s="264"/>
      <c r="S1962" s="264"/>
      <c r="T1962" s="265"/>
      <c r="AT1962" s="266" t="s">
        <v>162</v>
      </c>
      <c r="AU1962" s="266" t="s">
        <v>85</v>
      </c>
      <c r="AV1962" s="13" t="s">
        <v>160</v>
      </c>
      <c r="AW1962" s="13" t="s">
        <v>36</v>
      </c>
      <c r="AX1962" s="13" t="s">
        <v>38</v>
      </c>
      <c r="AY1962" s="266" t="s">
        <v>154</v>
      </c>
    </row>
    <row r="1963" s="1" customFormat="1" ht="16.5" customHeight="1">
      <c r="B1963" s="47"/>
      <c r="C1963" s="280" t="s">
        <v>2214</v>
      </c>
      <c r="D1963" s="280" t="s">
        <v>293</v>
      </c>
      <c r="E1963" s="281" t="s">
        <v>2215</v>
      </c>
      <c r="F1963" s="282" t="s">
        <v>2216</v>
      </c>
      <c r="G1963" s="283" t="s">
        <v>179</v>
      </c>
      <c r="H1963" s="284">
        <v>206.239</v>
      </c>
      <c r="I1963" s="285"/>
      <c r="J1963" s="286">
        <f>ROUND(I1963*H1963,2)</f>
        <v>0</v>
      </c>
      <c r="K1963" s="282" t="s">
        <v>21</v>
      </c>
      <c r="L1963" s="287"/>
      <c r="M1963" s="288" t="s">
        <v>21</v>
      </c>
      <c r="N1963" s="289" t="s">
        <v>47</v>
      </c>
      <c r="O1963" s="48"/>
      <c r="P1963" s="231">
        <f>O1963*H1963</f>
        <v>0</v>
      </c>
      <c r="Q1963" s="231">
        <v>0.0027000000000000001</v>
      </c>
      <c r="R1963" s="231">
        <f>Q1963*H1963</f>
        <v>0.55684529999999999</v>
      </c>
      <c r="S1963" s="231">
        <v>0</v>
      </c>
      <c r="T1963" s="232">
        <f>S1963*H1963</f>
        <v>0</v>
      </c>
      <c r="AR1963" s="24" t="s">
        <v>362</v>
      </c>
      <c r="AT1963" s="24" t="s">
        <v>293</v>
      </c>
      <c r="AU1963" s="24" t="s">
        <v>85</v>
      </c>
      <c r="AY1963" s="24" t="s">
        <v>154</v>
      </c>
      <c r="BE1963" s="233">
        <f>IF(N1963="základní",J1963,0)</f>
        <v>0</v>
      </c>
      <c r="BF1963" s="233">
        <f>IF(N1963="snížená",J1963,0)</f>
        <v>0</v>
      </c>
      <c r="BG1963" s="233">
        <f>IF(N1963="zákl. přenesená",J1963,0)</f>
        <v>0</v>
      </c>
      <c r="BH1963" s="233">
        <f>IF(N1963="sníž. přenesená",J1963,0)</f>
        <v>0</v>
      </c>
      <c r="BI1963" s="233">
        <f>IF(N1963="nulová",J1963,0)</f>
        <v>0</v>
      </c>
      <c r="BJ1963" s="24" t="s">
        <v>38</v>
      </c>
      <c r="BK1963" s="233">
        <f>ROUND(I1963*H1963,2)</f>
        <v>0</v>
      </c>
      <c r="BL1963" s="24" t="s">
        <v>243</v>
      </c>
      <c r="BM1963" s="24" t="s">
        <v>2217</v>
      </c>
    </row>
    <row r="1964" s="1" customFormat="1" ht="25.5" customHeight="1">
      <c r="B1964" s="47"/>
      <c r="C1964" s="222" t="s">
        <v>2218</v>
      </c>
      <c r="D1964" s="222" t="s">
        <v>156</v>
      </c>
      <c r="E1964" s="223" t="s">
        <v>2219</v>
      </c>
      <c r="F1964" s="224" t="s">
        <v>2220</v>
      </c>
      <c r="G1964" s="225" t="s">
        <v>159</v>
      </c>
      <c r="H1964" s="226">
        <v>261.88600000000002</v>
      </c>
      <c r="I1964" s="227"/>
      <c r="J1964" s="228">
        <f>ROUND(I1964*H1964,2)</f>
        <v>0</v>
      </c>
      <c r="K1964" s="224" t="s">
        <v>21</v>
      </c>
      <c r="L1964" s="73"/>
      <c r="M1964" s="229" t="s">
        <v>21</v>
      </c>
      <c r="N1964" s="230" t="s">
        <v>47</v>
      </c>
      <c r="O1964" s="48"/>
      <c r="P1964" s="231">
        <f>O1964*H1964</f>
        <v>0</v>
      </c>
      <c r="Q1964" s="231">
        <v>0.00011</v>
      </c>
      <c r="R1964" s="231">
        <f>Q1964*H1964</f>
        <v>0.028807460000000003</v>
      </c>
      <c r="S1964" s="231">
        <v>0</v>
      </c>
      <c r="T1964" s="232">
        <f>S1964*H1964</f>
        <v>0</v>
      </c>
      <c r="AR1964" s="24" t="s">
        <v>243</v>
      </c>
      <c r="AT1964" s="24" t="s">
        <v>156</v>
      </c>
      <c r="AU1964" s="24" t="s">
        <v>85</v>
      </c>
      <c r="AY1964" s="24" t="s">
        <v>154</v>
      </c>
      <c r="BE1964" s="233">
        <f>IF(N1964="základní",J1964,0)</f>
        <v>0</v>
      </c>
      <c r="BF1964" s="233">
        <f>IF(N1964="snížená",J1964,0)</f>
        <v>0</v>
      </c>
      <c r="BG1964" s="233">
        <f>IF(N1964="zákl. přenesená",J1964,0)</f>
        <v>0</v>
      </c>
      <c r="BH1964" s="233">
        <f>IF(N1964="sníž. přenesená",J1964,0)</f>
        <v>0</v>
      </c>
      <c r="BI1964" s="233">
        <f>IF(N1964="nulová",J1964,0)</f>
        <v>0</v>
      </c>
      <c r="BJ1964" s="24" t="s">
        <v>38</v>
      </c>
      <c r="BK1964" s="233">
        <f>ROUND(I1964*H1964,2)</f>
        <v>0</v>
      </c>
      <c r="BL1964" s="24" t="s">
        <v>243</v>
      </c>
      <c r="BM1964" s="24" t="s">
        <v>2221</v>
      </c>
    </row>
    <row r="1965" s="1" customFormat="1" ht="16.5" customHeight="1">
      <c r="B1965" s="47"/>
      <c r="C1965" s="222" t="s">
        <v>2222</v>
      </c>
      <c r="D1965" s="222" t="s">
        <v>156</v>
      </c>
      <c r="E1965" s="223" t="s">
        <v>2223</v>
      </c>
      <c r="F1965" s="224" t="s">
        <v>2224</v>
      </c>
      <c r="G1965" s="225" t="s">
        <v>159</v>
      </c>
      <c r="H1965" s="226">
        <v>261.88600000000002</v>
      </c>
      <c r="I1965" s="227"/>
      <c r="J1965" s="228">
        <f>ROUND(I1965*H1965,2)</f>
        <v>0</v>
      </c>
      <c r="K1965" s="224" t="s">
        <v>21</v>
      </c>
      <c r="L1965" s="73"/>
      <c r="M1965" s="229" t="s">
        <v>21</v>
      </c>
      <c r="N1965" s="230" t="s">
        <v>47</v>
      </c>
      <c r="O1965" s="48"/>
      <c r="P1965" s="231">
        <f>O1965*H1965</f>
        <v>0</v>
      </c>
      <c r="Q1965" s="231">
        <v>0.00072000000000000005</v>
      </c>
      <c r="R1965" s="231">
        <f>Q1965*H1965</f>
        <v>0.18855792000000002</v>
      </c>
      <c r="S1965" s="231">
        <v>0</v>
      </c>
      <c r="T1965" s="232">
        <f>S1965*H1965</f>
        <v>0</v>
      </c>
      <c r="AR1965" s="24" t="s">
        <v>243</v>
      </c>
      <c r="AT1965" s="24" t="s">
        <v>156</v>
      </c>
      <c r="AU1965" s="24" t="s">
        <v>85</v>
      </c>
      <c r="AY1965" s="24" t="s">
        <v>154</v>
      </c>
      <c r="BE1965" s="233">
        <f>IF(N1965="základní",J1965,0)</f>
        <v>0</v>
      </c>
      <c r="BF1965" s="233">
        <f>IF(N1965="snížená",J1965,0)</f>
        <v>0</v>
      </c>
      <c r="BG1965" s="233">
        <f>IF(N1965="zákl. přenesená",J1965,0)</f>
        <v>0</v>
      </c>
      <c r="BH1965" s="233">
        <f>IF(N1965="sníž. přenesená",J1965,0)</f>
        <v>0</v>
      </c>
      <c r="BI1965" s="233">
        <f>IF(N1965="nulová",J1965,0)</f>
        <v>0</v>
      </c>
      <c r="BJ1965" s="24" t="s">
        <v>38</v>
      </c>
      <c r="BK1965" s="233">
        <f>ROUND(I1965*H1965,2)</f>
        <v>0</v>
      </c>
      <c r="BL1965" s="24" t="s">
        <v>243</v>
      </c>
      <c r="BM1965" s="24" t="s">
        <v>2225</v>
      </c>
    </row>
    <row r="1966" s="1" customFormat="1" ht="25.5" customHeight="1">
      <c r="B1966" s="47"/>
      <c r="C1966" s="222" t="s">
        <v>2226</v>
      </c>
      <c r="D1966" s="222" t="s">
        <v>156</v>
      </c>
      <c r="E1966" s="223" t="s">
        <v>2227</v>
      </c>
      <c r="F1966" s="224" t="s">
        <v>2228</v>
      </c>
      <c r="G1966" s="225" t="s">
        <v>159</v>
      </c>
      <c r="H1966" s="226">
        <v>261.88600000000002</v>
      </c>
      <c r="I1966" s="227"/>
      <c r="J1966" s="228">
        <f>ROUND(I1966*H1966,2)</f>
        <v>0</v>
      </c>
      <c r="K1966" s="224" t="s">
        <v>21</v>
      </c>
      <c r="L1966" s="73"/>
      <c r="M1966" s="229" t="s">
        <v>21</v>
      </c>
      <c r="N1966" s="230" t="s">
        <v>47</v>
      </c>
      <c r="O1966" s="48"/>
      <c r="P1966" s="231">
        <f>O1966*H1966</f>
        <v>0</v>
      </c>
      <c r="Q1966" s="231">
        <v>0</v>
      </c>
      <c r="R1966" s="231">
        <f>Q1966*H1966</f>
        <v>0</v>
      </c>
      <c r="S1966" s="231">
        <v>0</v>
      </c>
      <c r="T1966" s="232">
        <f>S1966*H1966</f>
        <v>0</v>
      </c>
      <c r="AR1966" s="24" t="s">
        <v>243</v>
      </c>
      <c r="AT1966" s="24" t="s">
        <v>156</v>
      </c>
      <c r="AU1966" s="24" t="s">
        <v>85</v>
      </c>
      <c r="AY1966" s="24" t="s">
        <v>154</v>
      </c>
      <c r="BE1966" s="233">
        <f>IF(N1966="základní",J1966,0)</f>
        <v>0</v>
      </c>
      <c r="BF1966" s="233">
        <f>IF(N1966="snížená",J1966,0)</f>
        <v>0</v>
      </c>
      <c r="BG1966" s="233">
        <f>IF(N1966="zákl. přenesená",J1966,0)</f>
        <v>0</v>
      </c>
      <c r="BH1966" s="233">
        <f>IF(N1966="sníž. přenesená",J1966,0)</f>
        <v>0</v>
      </c>
      <c r="BI1966" s="233">
        <f>IF(N1966="nulová",J1966,0)</f>
        <v>0</v>
      </c>
      <c r="BJ1966" s="24" t="s">
        <v>38</v>
      </c>
      <c r="BK1966" s="233">
        <f>ROUND(I1966*H1966,2)</f>
        <v>0</v>
      </c>
      <c r="BL1966" s="24" t="s">
        <v>243</v>
      </c>
      <c r="BM1966" s="24" t="s">
        <v>2229</v>
      </c>
    </row>
    <row r="1967" s="1" customFormat="1" ht="25.5" customHeight="1">
      <c r="B1967" s="47"/>
      <c r="C1967" s="222" t="s">
        <v>2230</v>
      </c>
      <c r="D1967" s="222" t="s">
        <v>156</v>
      </c>
      <c r="E1967" s="223" t="s">
        <v>2231</v>
      </c>
      <c r="F1967" s="224" t="s">
        <v>2232</v>
      </c>
      <c r="G1967" s="225" t="s">
        <v>159</v>
      </c>
      <c r="H1967" s="226">
        <v>46.268000000000001</v>
      </c>
      <c r="I1967" s="227"/>
      <c r="J1967" s="228">
        <f>ROUND(I1967*H1967,2)</f>
        <v>0</v>
      </c>
      <c r="K1967" s="224" t="s">
        <v>21</v>
      </c>
      <c r="L1967" s="73"/>
      <c r="M1967" s="229" t="s">
        <v>21</v>
      </c>
      <c r="N1967" s="230" t="s">
        <v>47</v>
      </c>
      <c r="O1967" s="48"/>
      <c r="P1967" s="231">
        <f>O1967*H1967</f>
        <v>0</v>
      </c>
      <c r="Q1967" s="231">
        <v>4.0000000000000003E-05</v>
      </c>
      <c r="R1967" s="231">
        <f>Q1967*H1967</f>
        <v>0.0018507200000000001</v>
      </c>
      <c r="S1967" s="231">
        <v>0</v>
      </c>
      <c r="T1967" s="232">
        <f>S1967*H1967</f>
        <v>0</v>
      </c>
      <c r="AR1967" s="24" t="s">
        <v>243</v>
      </c>
      <c r="AT1967" s="24" t="s">
        <v>156</v>
      </c>
      <c r="AU1967" s="24" t="s">
        <v>85</v>
      </c>
      <c r="AY1967" s="24" t="s">
        <v>154</v>
      </c>
      <c r="BE1967" s="233">
        <f>IF(N1967="základní",J1967,0)</f>
        <v>0</v>
      </c>
      <c r="BF1967" s="233">
        <f>IF(N1967="snížená",J1967,0)</f>
        <v>0</v>
      </c>
      <c r="BG1967" s="233">
        <f>IF(N1967="zákl. přenesená",J1967,0)</f>
        <v>0</v>
      </c>
      <c r="BH1967" s="233">
        <f>IF(N1967="sníž. přenesená",J1967,0)</f>
        <v>0</v>
      </c>
      <c r="BI1967" s="233">
        <f>IF(N1967="nulová",J1967,0)</f>
        <v>0</v>
      </c>
      <c r="BJ1967" s="24" t="s">
        <v>38</v>
      </c>
      <c r="BK1967" s="233">
        <f>ROUND(I1967*H1967,2)</f>
        <v>0</v>
      </c>
      <c r="BL1967" s="24" t="s">
        <v>243</v>
      </c>
      <c r="BM1967" s="24" t="s">
        <v>2233</v>
      </c>
    </row>
    <row r="1968" s="11" customFormat="1">
      <c r="B1968" s="234"/>
      <c r="C1968" s="235"/>
      <c r="D1968" s="236" t="s">
        <v>162</v>
      </c>
      <c r="E1968" s="237" t="s">
        <v>21</v>
      </c>
      <c r="F1968" s="238" t="s">
        <v>395</v>
      </c>
      <c r="G1968" s="235"/>
      <c r="H1968" s="237" t="s">
        <v>21</v>
      </c>
      <c r="I1968" s="239"/>
      <c r="J1968" s="235"/>
      <c r="K1968" s="235"/>
      <c r="L1968" s="240"/>
      <c r="M1968" s="241"/>
      <c r="N1968" s="242"/>
      <c r="O1968" s="242"/>
      <c r="P1968" s="242"/>
      <c r="Q1968" s="242"/>
      <c r="R1968" s="242"/>
      <c r="S1968" s="242"/>
      <c r="T1968" s="243"/>
      <c r="AT1968" s="244" t="s">
        <v>162</v>
      </c>
      <c r="AU1968" s="244" t="s">
        <v>85</v>
      </c>
      <c r="AV1968" s="11" t="s">
        <v>38</v>
      </c>
      <c r="AW1968" s="11" t="s">
        <v>36</v>
      </c>
      <c r="AX1968" s="11" t="s">
        <v>76</v>
      </c>
      <c r="AY1968" s="244" t="s">
        <v>154</v>
      </c>
    </row>
    <row r="1969" s="11" customFormat="1">
      <c r="B1969" s="234"/>
      <c r="C1969" s="235"/>
      <c r="D1969" s="236" t="s">
        <v>162</v>
      </c>
      <c r="E1969" s="237" t="s">
        <v>21</v>
      </c>
      <c r="F1969" s="238" t="s">
        <v>513</v>
      </c>
      <c r="G1969" s="235"/>
      <c r="H1969" s="237" t="s">
        <v>21</v>
      </c>
      <c r="I1969" s="239"/>
      <c r="J1969" s="235"/>
      <c r="K1969" s="235"/>
      <c r="L1969" s="240"/>
      <c r="M1969" s="241"/>
      <c r="N1969" s="242"/>
      <c r="O1969" s="242"/>
      <c r="P1969" s="242"/>
      <c r="Q1969" s="242"/>
      <c r="R1969" s="242"/>
      <c r="S1969" s="242"/>
      <c r="T1969" s="243"/>
      <c r="AT1969" s="244" t="s">
        <v>162</v>
      </c>
      <c r="AU1969" s="244" t="s">
        <v>85</v>
      </c>
      <c r="AV1969" s="11" t="s">
        <v>38</v>
      </c>
      <c r="AW1969" s="11" t="s">
        <v>36</v>
      </c>
      <c r="AX1969" s="11" t="s">
        <v>76</v>
      </c>
      <c r="AY1969" s="244" t="s">
        <v>154</v>
      </c>
    </row>
    <row r="1970" s="12" customFormat="1">
      <c r="B1970" s="245"/>
      <c r="C1970" s="246"/>
      <c r="D1970" s="236" t="s">
        <v>162</v>
      </c>
      <c r="E1970" s="247" t="s">
        <v>21</v>
      </c>
      <c r="F1970" s="248" t="s">
        <v>2234</v>
      </c>
      <c r="G1970" s="246"/>
      <c r="H1970" s="249">
        <v>36.287999999999997</v>
      </c>
      <c r="I1970" s="250"/>
      <c r="J1970" s="246"/>
      <c r="K1970" s="246"/>
      <c r="L1970" s="251"/>
      <c r="M1970" s="252"/>
      <c r="N1970" s="253"/>
      <c r="O1970" s="253"/>
      <c r="P1970" s="253"/>
      <c r="Q1970" s="253"/>
      <c r="R1970" s="253"/>
      <c r="S1970" s="253"/>
      <c r="T1970" s="254"/>
      <c r="AT1970" s="255" t="s">
        <v>162</v>
      </c>
      <c r="AU1970" s="255" t="s">
        <v>85</v>
      </c>
      <c r="AV1970" s="12" t="s">
        <v>85</v>
      </c>
      <c r="AW1970" s="12" t="s">
        <v>36</v>
      </c>
      <c r="AX1970" s="12" t="s">
        <v>76</v>
      </c>
      <c r="AY1970" s="255" t="s">
        <v>154</v>
      </c>
    </row>
    <row r="1971" s="11" customFormat="1">
      <c r="B1971" s="234"/>
      <c r="C1971" s="235"/>
      <c r="D1971" s="236" t="s">
        <v>162</v>
      </c>
      <c r="E1971" s="237" t="s">
        <v>21</v>
      </c>
      <c r="F1971" s="238" t="s">
        <v>515</v>
      </c>
      <c r="G1971" s="235"/>
      <c r="H1971" s="237" t="s">
        <v>21</v>
      </c>
      <c r="I1971" s="239"/>
      <c r="J1971" s="235"/>
      <c r="K1971" s="235"/>
      <c r="L1971" s="240"/>
      <c r="M1971" s="241"/>
      <c r="N1971" s="242"/>
      <c r="O1971" s="242"/>
      <c r="P1971" s="242"/>
      <c r="Q1971" s="242"/>
      <c r="R1971" s="242"/>
      <c r="S1971" s="242"/>
      <c r="T1971" s="243"/>
      <c r="AT1971" s="244" t="s">
        <v>162</v>
      </c>
      <c r="AU1971" s="244" t="s">
        <v>85</v>
      </c>
      <c r="AV1971" s="11" t="s">
        <v>38</v>
      </c>
      <c r="AW1971" s="11" t="s">
        <v>36</v>
      </c>
      <c r="AX1971" s="11" t="s">
        <v>76</v>
      </c>
      <c r="AY1971" s="244" t="s">
        <v>154</v>
      </c>
    </row>
    <row r="1972" s="12" customFormat="1">
      <c r="B1972" s="245"/>
      <c r="C1972" s="246"/>
      <c r="D1972" s="236" t="s">
        <v>162</v>
      </c>
      <c r="E1972" s="247" t="s">
        <v>21</v>
      </c>
      <c r="F1972" s="248" t="s">
        <v>2235</v>
      </c>
      <c r="G1972" s="246"/>
      <c r="H1972" s="249">
        <v>2.4300000000000002</v>
      </c>
      <c r="I1972" s="250"/>
      <c r="J1972" s="246"/>
      <c r="K1972" s="246"/>
      <c r="L1972" s="251"/>
      <c r="M1972" s="252"/>
      <c r="N1972" s="253"/>
      <c r="O1972" s="253"/>
      <c r="P1972" s="253"/>
      <c r="Q1972" s="253"/>
      <c r="R1972" s="253"/>
      <c r="S1972" s="253"/>
      <c r="T1972" s="254"/>
      <c r="AT1972" s="255" t="s">
        <v>162</v>
      </c>
      <c r="AU1972" s="255" t="s">
        <v>85</v>
      </c>
      <c r="AV1972" s="12" t="s">
        <v>85</v>
      </c>
      <c r="AW1972" s="12" t="s">
        <v>36</v>
      </c>
      <c r="AX1972" s="12" t="s">
        <v>76</v>
      </c>
      <c r="AY1972" s="255" t="s">
        <v>154</v>
      </c>
    </row>
    <row r="1973" s="12" customFormat="1">
      <c r="B1973" s="245"/>
      <c r="C1973" s="246"/>
      <c r="D1973" s="236" t="s">
        <v>162</v>
      </c>
      <c r="E1973" s="247" t="s">
        <v>21</v>
      </c>
      <c r="F1973" s="248" t="s">
        <v>2236</v>
      </c>
      <c r="G1973" s="246"/>
      <c r="H1973" s="249">
        <v>2.0030000000000001</v>
      </c>
      <c r="I1973" s="250"/>
      <c r="J1973" s="246"/>
      <c r="K1973" s="246"/>
      <c r="L1973" s="251"/>
      <c r="M1973" s="252"/>
      <c r="N1973" s="253"/>
      <c r="O1973" s="253"/>
      <c r="P1973" s="253"/>
      <c r="Q1973" s="253"/>
      <c r="R1973" s="253"/>
      <c r="S1973" s="253"/>
      <c r="T1973" s="254"/>
      <c r="AT1973" s="255" t="s">
        <v>162</v>
      </c>
      <c r="AU1973" s="255" t="s">
        <v>85</v>
      </c>
      <c r="AV1973" s="12" t="s">
        <v>85</v>
      </c>
      <c r="AW1973" s="12" t="s">
        <v>36</v>
      </c>
      <c r="AX1973" s="12" t="s">
        <v>76</v>
      </c>
      <c r="AY1973" s="255" t="s">
        <v>154</v>
      </c>
    </row>
    <row r="1974" s="12" customFormat="1">
      <c r="B1974" s="245"/>
      <c r="C1974" s="246"/>
      <c r="D1974" s="236" t="s">
        <v>162</v>
      </c>
      <c r="E1974" s="247" t="s">
        <v>21</v>
      </c>
      <c r="F1974" s="248" t="s">
        <v>2237</v>
      </c>
      <c r="G1974" s="246"/>
      <c r="H1974" s="249">
        <v>2.9399999999999999</v>
      </c>
      <c r="I1974" s="250"/>
      <c r="J1974" s="246"/>
      <c r="K1974" s="246"/>
      <c r="L1974" s="251"/>
      <c r="M1974" s="252"/>
      <c r="N1974" s="253"/>
      <c r="O1974" s="253"/>
      <c r="P1974" s="253"/>
      <c r="Q1974" s="253"/>
      <c r="R1974" s="253"/>
      <c r="S1974" s="253"/>
      <c r="T1974" s="254"/>
      <c r="AT1974" s="255" t="s">
        <v>162</v>
      </c>
      <c r="AU1974" s="255" t="s">
        <v>85</v>
      </c>
      <c r="AV1974" s="12" t="s">
        <v>85</v>
      </c>
      <c r="AW1974" s="12" t="s">
        <v>36</v>
      </c>
      <c r="AX1974" s="12" t="s">
        <v>76</v>
      </c>
      <c r="AY1974" s="255" t="s">
        <v>154</v>
      </c>
    </row>
    <row r="1975" s="12" customFormat="1">
      <c r="B1975" s="245"/>
      <c r="C1975" s="246"/>
      <c r="D1975" s="236" t="s">
        <v>162</v>
      </c>
      <c r="E1975" s="247" t="s">
        <v>21</v>
      </c>
      <c r="F1975" s="248" t="s">
        <v>2238</v>
      </c>
      <c r="G1975" s="246"/>
      <c r="H1975" s="249">
        <v>0.747</v>
      </c>
      <c r="I1975" s="250"/>
      <c r="J1975" s="246"/>
      <c r="K1975" s="246"/>
      <c r="L1975" s="251"/>
      <c r="M1975" s="252"/>
      <c r="N1975" s="253"/>
      <c r="O1975" s="253"/>
      <c r="P1975" s="253"/>
      <c r="Q1975" s="253"/>
      <c r="R1975" s="253"/>
      <c r="S1975" s="253"/>
      <c r="T1975" s="254"/>
      <c r="AT1975" s="255" t="s">
        <v>162</v>
      </c>
      <c r="AU1975" s="255" t="s">
        <v>85</v>
      </c>
      <c r="AV1975" s="12" t="s">
        <v>85</v>
      </c>
      <c r="AW1975" s="12" t="s">
        <v>36</v>
      </c>
      <c r="AX1975" s="12" t="s">
        <v>76</v>
      </c>
      <c r="AY1975" s="255" t="s">
        <v>154</v>
      </c>
    </row>
    <row r="1976" s="12" customFormat="1">
      <c r="B1976" s="245"/>
      <c r="C1976" s="246"/>
      <c r="D1976" s="236" t="s">
        <v>162</v>
      </c>
      <c r="E1976" s="247" t="s">
        <v>21</v>
      </c>
      <c r="F1976" s="248" t="s">
        <v>2239</v>
      </c>
      <c r="G1976" s="246"/>
      <c r="H1976" s="249">
        <v>1.8600000000000001</v>
      </c>
      <c r="I1976" s="250"/>
      <c r="J1976" s="246"/>
      <c r="K1976" s="246"/>
      <c r="L1976" s="251"/>
      <c r="M1976" s="252"/>
      <c r="N1976" s="253"/>
      <c r="O1976" s="253"/>
      <c r="P1976" s="253"/>
      <c r="Q1976" s="253"/>
      <c r="R1976" s="253"/>
      <c r="S1976" s="253"/>
      <c r="T1976" s="254"/>
      <c r="AT1976" s="255" t="s">
        <v>162</v>
      </c>
      <c r="AU1976" s="255" t="s">
        <v>85</v>
      </c>
      <c r="AV1976" s="12" t="s">
        <v>85</v>
      </c>
      <c r="AW1976" s="12" t="s">
        <v>36</v>
      </c>
      <c r="AX1976" s="12" t="s">
        <v>76</v>
      </c>
      <c r="AY1976" s="255" t="s">
        <v>154</v>
      </c>
    </row>
    <row r="1977" s="13" customFormat="1">
      <c r="B1977" s="256"/>
      <c r="C1977" s="257"/>
      <c r="D1977" s="236" t="s">
        <v>162</v>
      </c>
      <c r="E1977" s="258" t="s">
        <v>21</v>
      </c>
      <c r="F1977" s="259" t="s">
        <v>166</v>
      </c>
      <c r="G1977" s="257"/>
      <c r="H1977" s="260">
        <v>46.268000000000001</v>
      </c>
      <c r="I1977" s="261"/>
      <c r="J1977" s="257"/>
      <c r="K1977" s="257"/>
      <c r="L1977" s="262"/>
      <c r="M1977" s="263"/>
      <c r="N1977" s="264"/>
      <c r="O1977" s="264"/>
      <c r="P1977" s="264"/>
      <c r="Q1977" s="264"/>
      <c r="R1977" s="264"/>
      <c r="S1977" s="264"/>
      <c r="T1977" s="265"/>
      <c r="AT1977" s="266" t="s">
        <v>162</v>
      </c>
      <c r="AU1977" s="266" t="s">
        <v>85</v>
      </c>
      <c r="AV1977" s="13" t="s">
        <v>160</v>
      </c>
      <c r="AW1977" s="13" t="s">
        <v>36</v>
      </c>
      <c r="AX1977" s="13" t="s">
        <v>38</v>
      </c>
      <c r="AY1977" s="266" t="s">
        <v>154</v>
      </c>
    </row>
    <row r="1978" s="10" customFormat="1" ht="29.88" customHeight="1">
      <c r="B1978" s="206"/>
      <c r="C1978" s="207"/>
      <c r="D1978" s="208" t="s">
        <v>75</v>
      </c>
      <c r="E1978" s="220" t="s">
        <v>2240</v>
      </c>
      <c r="F1978" s="220" t="s">
        <v>2112</v>
      </c>
      <c r="G1978" s="207"/>
      <c r="H1978" s="207"/>
      <c r="I1978" s="210"/>
      <c r="J1978" s="221">
        <f>BK1978</f>
        <v>0</v>
      </c>
      <c r="K1978" s="207"/>
      <c r="L1978" s="212"/>
      <c r="M1978" s="213"/>
      <c r="N1978" s="214"/>
      <c r="O1978" s="214"/>
      <c r="P1978" s="215">
        <f>SUM(P1979:P2071)</f>
        <v>0</v>
      </c>
      <c r="Q1978" s="214"/>
      <c r="R1978" s="215">
        <f>SUM(R1979:R2071)</f>
        <v>0.060733560000000006</v>
      </c>
      <c r="S1978" s="214"/>
      <c r="T1978" s="216">
        <f>SUM(T1979:T2071)</f>
        <v>0.011995140000000001</v>
      </c>
      <c r="AR1978" s="217" t="s">
        <v>85</v>
      </c>
      <c r="AT1978" s="218" t="s">
        <v>75</v>
      </c>
      <c r="AU1978" s="218" t="s">
        <v>38</v>
      </c>
      <c r="AY1978" s="217" t="s">
        <v>154</v>
      </c>
      <c r="BK1978" s="219">
        <f>SUM(BK1979:BK2071)</f>
        <v>0</v>
      </c>
    </row>
    <row r="1979" s="1" customFormat="1" ht="16.5" customHeight="1">
      <c r="B1979" s="47"/>
      <c r="C1979" s="222" t="s">
        <v>2241</v>
      </c>
      <c r="D1979" s="222" t="s">
        <v>156</v>
      </c>
      <c r="E1979" s="223" t="s">
        <v>2242</v>
      </c>
      <c r="F1979" s="224" t="s">
        <v>2243</v>
      </c>
      <c r="G1979" s="225" t="s">
        <v>159</v>
      </c>
      <c r="H1979" s="226">
        <v>38.694000000000003</v>
      </c>
      <c r="I1979" s="227"/>
      <c r="J1979" s="228">
        <f>ROUND(I1979*H1979,2)</f>
        <v>0</v>
      </c>
      <c r="K1979" s="224" t="s">
        <v>21</v>
      </c>
      <c r="L1979" s="73"/>
      <c r="M1979" s="229" t="s">
        <v>21</v>
      </c>
      <c r="N1979" s="230" t="s">
        <v>47</v>
      </c>
      <c r="O1979" s="48"/>
      <c r="P1979" s="231">
        <f>O1979*H1979</f>
        <v>0</v>
      </c>
      <c r="Q1979" s="231">
        <v>0</v>
      </c>
      <c r="R1979" s="231">
        <f>Q1979*H1979</f>
        <v>0</v>
      </c>
      <c r="S1979" s="231">
        <v>0</v>
      </c>
      <c r="T1979" s="232">
        <f>S1979*H1979</f>
        <v>0</v>
      </c>
      <c r="AR1979" s="24" t="s">
        <v>243</v>
      </c>
      <c r="AT1979" s="24" t="s">
        <v>156</v>
      </c>
      <c r="AU1979" s="24" t="s">
        <v>85</v>
      </c>
      <c r="AY1979" s="24" t="s">
        <v>154</v>
      </c>
      <c r="BE1979" s="233">
        <f>IF(N1979="základní",J1979,0)</f>
        <v>0</v>
      </c>
      <c r="BF1979" s="233">
        <f>IF(N1979="snížená",J1979,0)</f>
        <v>0</v>
      </c>
      <c r="BG1979" s="233">
        <f>IF(N1979="zákl. přenesená",J1979,0)</f>
        <v>0</v>
      </c>
      <c r="BH1979" s="233">
        <f>IF(N1979="sníž. přenesená",J1979,0)</f>
        <v>0</v>
      </c>
      <c r="BI1979" s="233">
        <f>IF(N1979="nulová",J1979,0)</f>
        <v>0</v>
      </c>
      <c r="BJ1979" s="24" t="s">
        <v>38</v>
      </c>
      <c r="BK1979" s="233">
        <f>ROUND(I1979*H1979,2)</f>
        <v>0</v>
      </c>
      <c r="BL1979" s="24" t="s">
        <v>243</v>
      </c>
      <c r="BM1979" s="24" t="s">
        <v>2244</v>
      </c>
    </row>
    <row r="1980" s="11" customFormat="1">
      <c r="B1980" s="234"/>
      <c r="C1980" s="235"/>
      <c r="D1980" s="236" t="s">
        <v>162</v>
      </c>
      <c r="E1980" s="237" t="s">
        <v>21</v>
      </c>
      <c r="F1980" s="238" t="s">
        <v>303</v>
      </c>
      <c r="G1980" s="235"/>
      <c r="H1980" s="237" t="s">
        <v>21</v>
      </c>
      <c r="I1980" s="239"/>
      <c r="J1980" s="235"/>
      <c r="K1980" s="235"/>
      <c r="L1980" s="240"/>
      <c r="M1980" s="241"/>
      <c r="N1980" s="242"/>
      <c r="O1980" s="242"/>
      <c r="P1980" s="242"/>
      <c r="Q1980" s="242"/>
      <c r="R1980" s="242"/>
      <c r="S1980" s="242"/>
      <c r="T1980" s="243"/>
      <c r="AT1980" s="244" t="s">
        <v>162</v>
      </c>
      <c r="AU1980" s="244" t="s">
        <v>85</v>
      </c>
      <c r="AV1980" s="11" t="s">
        <v>38</v>
      </c>
      <c r="AW1980" s="11" t="s">
        <v>36</v>
      </c>
      <c r="AX1980" s="11" t="s">
        <v>76</v>
      </c>
      <c r="AY1980" s="244" t="s">
        <v>154</v>
      </c>
    </row>
    <row r="1981" s="11" customFormat="1">
      <c r="B1981" s="234"/>
      <c r="C1981" s="235"/>
      <c r="D1981" s="236" t="s">
        <v>162</v>
      </c>
      <c r="E1981" s="237" t="s">
        <v>21</v>
      </c>
      <c r="F1981" s="238" t="s">
        <v>277</v>
      </c>
      <c r="G1981" s="235"/>
      <c r="H1981" s="237" t="s">
        <v>21</v>
      </c>
      <c r="I1981" s="239"/>
      <c r="J1981" s="235"/>
      <c r="K1981" s="235"/>
      <c r="L1981" s="240"/>
      <c r="M1981" s="241"/>
      <c r="N1981" s="242"/>
      <c r="O1981" s="242"/>
      <c r="P1981" s="242"/>
      <c r="Q1981" s="242"/>
      <c r="R1981" s="242"/>
      <c r="S1981" s="242"/>
      <c r="T1981" s="243"/>
      <c r="AT1981" s="244" t="s">
        <v>162</v>
      </c>
      <c r="AU1981" s="244" t="s">
        <v>85</v>
      </c>
      <c r="AV1981" s="11" t="s">
        <v>38</v>
      </c>
      <c r="AW1981" s="11" t="s">
        <v>36</v>
      </c>
      <c r="AX1981" s="11" t="s">
        <v>76</v>
      </c>
      <c r="AY1981" s="244" t="s">
        <v>154</v>
      </c>
    </row>
    <row r="1982" s="11" customFormat="1">
      <c r="B1982" s="234"/>
      <c r="C1982" s="235"/>
      <c r="D1982" s="236" t="s">
        <v>162</v>
      </c>
      <c r="E1982" s="237" t="s">
        <v>21</v>
      </c>
      <c r="F1982" s="238" t="s">
        <v>315</v>
      </c>
      <c r="G1982" s="235"/>
      <c r="H1982" s="237" t="s">
        <v>21</v>
      </c>
      <c r="I1982" s="239"/>
      <c r="J1982" s="235"/>
      <c r="K1982" s="235"/>
      <c r="L1982" s="240"/>
      <c r="M1982" s="241"/>
      <c r="N1982" s="242"/>
      <c r="O1982" s="242"/>
      <c r="P1982" s="242"/>
      <c r="Q1982" s="242"/>
      <c r="R1982" s="242"/>
      <c r="S1982" s="242"/>
      <c r="T1982" s="243"/>
      <c r="AT1982" s="244" t="s">
        <v>162</v>
      </c>
      <c r="AU1982" s="244" t="s">
        <v>85</v>
      </c>
      <c r="AV1982" s="11" t="s">
        <v>38</v>
      </c>
      <c r="AW1982" s="11" t="s">
        <v>36</v>
      </c>
      <c r="AX1982" s="11" t="s">
        <v>76</v>
      </c>
      <c r="AY1982" s="244" t="s">
        <v>154</v>
      </c>
    </row>
    <row r="1983" s="11" customFormat="1">
      <c r="B1983" s="234"/>
      <c r="C1983" s="235"/>
      <c r="D1983" s="236" t="s">
        <v>162</v>
      </c>
      <c r="E1983" s="237" t="s">
        <v>21</v>
      </c>
      <c r="F1983" s="238" t="s">
        <v>316</v>
      </c>
      <c r="G1983" s="235"/>
      <c r="H1983" s="237" t="s">
        <v>21</v>
      </c>
      <c r="I1983" s="239"/>
      <c r="J1983" s="235"/>
      <c r="K1983" s="235"/>
      <c r="L1983" s="240"/>
      <c r="M1983" s="241"/>
      <c r="N1983" s="242"/>
      <c r="O1983" s="242"/>
      <c r="P1983" s="242"/>
      <c r="Q1983" s="242"/>
      <c r="R1983" s="242"/>
      <c r="S1983" s="242"/>
      <c r="T1983" s="243"/>
      <c r="AT1983" s="244" t="s">
        <v>162</v>
      </c>
      <c r="AU1983" s="244" t="s">
        <v>85</v>
      </c>
      <c r="AV1983" s="11" t="s">
        <v>38</v>
      </c>
      <c r="AW1983" s="11" t="s">
        <v>36</v>
      </c>
      <c r="AX1983" s="11" t="s">
        <v>76</v>
      </c>
      <c r="AY1983" s="244" t="s">
        <v>154</v>
      </c>
    </row>
    <row r="1984" s="11" customFormat="1">
      <c r="B1984" s="234"/>
      <c r="C1984" s="235"/>
      <c r="D1984" s="236" t="s">
        <v>162</v>
      </c>
      <c r="E1984" s="237" t="s">
        <v>21</v>
      </c>
      <c r="F1984" s="238" t="s">
        <v>317</v>
      </c>
      <c r="G1984" s="235"/>
      <c r="H1984" s="237" t="s">
        <v>21</v>
      </c>
      <c r="I1984" s="239"/>
      <c r="J1984" s="235"/>
      <c r="K1984" s="235"/>
      <c r="L1984" s="240"/>
      <c r="M1984" s="241"/>
      <c r="N1984" s="242"/>
      <c r="O1984" s="242"/>
      <c r="P1984" s="242"/>
      <c r="Q1984" s="242"/>
      <c r="R1984" s="242"/>
      <c r="S1984" s="242"/>
      <c r="T1984" s="243"/>
      <c r="AT1984" s="244" t="s">
        <v>162</v>
      </c>
      <c r="AU1984" s="244" t="s">
        <v>85</v>
      </c>
      <c r="AV1984" s="11" t="s">
        <v>38</v>
      </c>
      <c r="AW1984" s="11" t="s">
        <v>36</v>
      </c>
      <c r="AX1984" s="11" t="s">
        <v>76</v>
      </c>
      <c r="AY1984" s="244" t="s">
        <v>154</v>
      </c>
    </row>
    <row r="1985" s="12" customFormat="1">
      <c r="B1985" s="245"/>
      <c r="C1985" s="246"/>
      <c r="D1985" s="236" t="s">
        <v>162</v>
      </c>
      <c r="E1985" s="247" t="s">
        <v>21</v>
      </c>
      <c r="F1985" s="248" t="s">
        <v>318</v>
      </c>
      <c r="G1985" s="246"/>
      <c r="H1985" s="249">
        <v>1</v>
      </c>
      <c r="I1985" s="250"/>
      <c r="J1985" s="246"/>
      <c r="K1985" s="246"/>
      <c r="L1985" s="251"/>
      <c r="M1985" s="252"/>
      <c r="N1985" s="253"/>
      <c r="O1985" s="253"/>
      <c r="P1985" s="253"/>
      <c r="Q1985" s="253"/>
      <c r="R1985" s="253"/>
      <c r="S1985" s="253"/>
      <c r="T1985" s="254"/>
      <c r="AT1985" s="255" t="s">
        <v>162</v>
      </c>
      <c r="AU1985" s="255" t="s">
        <v>85</v>
      </c>
      <c r="AV1985" s="12" t="s">
        <v>85</v>
      </c>
      <c r="AW1985" s="12" t="s">
        <v>36</v>
      </c>
      <c r="AX1985" s="12" t="s">
        <v>76</v>
      </c>
      <c r="AY1985" s="255" t="s">
        <v>154</v>
      </c>
    </row>
    <row r="1986" s="12" customFormat="1">
      <c r="B1986" s="245"/>
      <c r="C1986" s="246"/>
      <c r="D1986" s="236" t="s">
        <v>162</v>
      </c>
      <c r="E1986" s="247" t="s">
        <v>21</v>
      </c>
      <c r="F1986" s="248" t="s">
        <v>319</v>
      </c>
      <c r="G1986" s="246"/>
      <c r="H1986" s="249">
        <v>0.51000000000000001</v>
      </c>
      <c r="I1986" s="250"/>
      <c r="J1986" s="246"/>
      <c r="K1986" s="246"/>
      <c r="L1986" s="251"/>
      <c r="M1986" s="252"/>
      <c r="N1986" s="253"/>
      <c r="O1986" s="253"/>
      <c r="P1986" s="253"/>
      <c r="Q1986" s="253"/>
      <c r="R1986" s="253"/>
      <c r="S1986" s="253"/>
      <c r="T1986" s="254"/>
      <c r="AT1986" s="255" t="s">
        <v>162</v>
      </c>
      <c r="AU1986" s="255" t="s">
        <v>85</v>
      </c>
      <c r="AV1986" s="12" t="s">
        <v>85</v>
      </c>
      <c r="AW1986" s="12" t="s">
        <v>36</v>
      </c>
      <c r="AX1986" s="12" t="s">
        <v>76</v>
      </c>
      <c r="AY1986" s="255" t="s">
        <v>154</v>
      </c>
    </row>
    <row r="1987" s="12" customFormat="1">
      <c r="B1987" s="245"/>
      <c r="C1987" s="246"/>
      <c r="D1987" s="236" t="s">
        <v>162</v>
      </c>
      <c r="E1987" s="247" t="s">
        <v>21</v>
      </c>
      <c r="F1987" s="248" t="s">
        <v>320</v>
      </c>
      <c r="G1987" s="246"/>
      <c r="H1987" s="249">
        <v>5.0999999999999996</v>
      </c>
      <c r="I1987" s="250"/>
      <c r="J1987" s="246"/>
      <c r="K1987" s="246"/>
      <c r="L1987" s="251"/>
      <c r="M1987" s="252"/>
      <c r="N1987" s="253"/>
      <c r="O1987" s="253"/>
      <c r="P1987" s="253"/>
      <c r="Q1987" s="253"/>
      <c r="R1987" s="253"/>
      <c r="S1987" s="253"/>
      <c r="T1987" s="254"/>
      <c r="AT1987" s="255" t="s">
        <v>162</v>
      </c>
      <c r="AU1987" s="255" t="s">
        <v>85</v>
      </c>
      <c r="AV1987" s="12" t="s">
        <v>85</v>
      </c>
      <c r="AW1987" s="12" t="s">
        <v>36</v>
      </c>
      <c r="AX1987" s="12" t="s">
        <v>76</v>
      </c>
      <c r="AY1987" s="255" t="s">
        <v>154</v>
      </c>
    </row>
    <row r="1988" s="12" customFormat="1">
      <c r="B1988" s="245"/>
      <c r="C1988" s="246"/>
      <c r="D1988" s="236" t="s">
        <v>162</v>
      </c>
      <c r="E1988" s="247" t="s">
        <v>21</v>
      </c>
      <c r="F1988" s="248" t="s">
        <v>321</v>
      </c>
      <c r="G1988" s="246"/>
      <c r="H1988" s="249">
        <v>4.2329999999999997</v>
      </c>
      <c r="I1988" s="250"/>
      <c r="J1988" s="246"/>
      <c r="K1988" s="246"/>
      <c r="L1988" s="251"/>
      <c r="M1988" s="252"/>
      <c r="N1988" s="253"/>
      <c r="O1988" s="253"/>
      <c r="P1988" s="253"/>
      <c r="Q1988" s="253"/>
      <c r="R1988" s="253"/>
      <c r="S1988" s="253"/>
      <c r="T1988" s="254"/>
      <c r="AT1988" s="255" t="s">
        <v>162</v>
      </c>
      <c r="AU1988" s="255" t="s">
        <v>85</v>
      </c>
      <c r="AV1988" s="12" t="s">
        <v>85</v>
      </c>
      <c r="AW1988" s="12" t="s">
        <v>36</v>
      </c>
      <c r="AX1988" s="12" t="s">
        <v>76</v>
      </c>
      <c r="AY1988" s="255" t="s">
        <v>154</v>
      </c>
    </row>
    <row r="1989" s="12" customFormat="1">
      <c r="B1989" s="245"/>
      <c r="C1989" s="246"/>
      <c r="D1989" s="236" t="s">
        <v>162</v>
      </c>
      <c r="E1989" s="247" t="s">
        <v>21</v>
      </c>
      <c r="F1989" s="248" t="s">
        <v>322</v>
      </c>
      <c r="G1989" s="246"/>
      <c r="H1989" s="249">
        <v>4.6920000000000002</v>
      </c>
      <c r="I1989" s="250"/>
      <c r="J1989" s="246"/>
      <c r="K1989" s="246"/>
      <c r="L1989" s="251"/>
      <c r="M1989" s="252"/>
      <c r="N1989" s="253"/>
      <c r="O1989" s="253"/>
      <c r="P1989" s="253"/>
      <c r="Q1989" s="253"/>
      <c r="R1989" s="253"/>
      <c r="S1989" s="253"/>
      <c r="T1989" s="254"/>
      <c r="AT1989" s="255" t="s">
        <v>162</v>
      </c>
      <c r="AU1989" s="255" t="s">
        <v>85</v>
      </c>
      <c r="AV1989" s="12" t="s">
        <v>85</v>
      </c>
      <c r="AW1989" s="12" t="s">
        <v>36</v>
      </c>
      <c r="AX1989" s="12" t="s">
        <v>76</v>
      </c>
      <c r="AY1989" s="255" t="s">
        <v>154</v>
      </c>
    </row>
    <row r="1990" s="12" customFormat="1">
      <c r="B1990" s="245"/>
      <c r="C1990" s="246"/>
      <c r="D1990" s="236" t="s">
        <v>162</v>
      </c>
      <c r="E1990" s="247" t="s">
        <v>21</v>
      </c>
      <c r="F1990" s="248" t="s">
        <v>323</v>
      </c>
      <c r="G1990" s="246"/>
      <c r="H1990" s="249">
        <v>1.1830000000000001</v>
      </c>
      <c r="I1990" s="250"/>
      <c r="J1990" s="246"/>
      <c r="K1990" s="246"/>
      <c r="L1990" s="251"/>
      <c r="M1990" s="252"/>
      <c r="N1990" s="253"/>
      <c r="O1990" s="253"/>
      <c r="P1990" s="253"/>
      <c r="Q1990" s="253"/>
      <c r="R1990" s="253"/>
      <c r="S1990" s="253"/>
      <c r="T1990" s="254"/>
      <c r="AT1990" s="255" t="s">
        <v>162</v>
      </c>
      <c r="AU1990" s="255" t="s">
        <v>85</v>
      </c>
      <c r="AV1990" s="12" t="s">
        <v>85</v>
      </c>
      <c r="AW1990" s="12" t="s">
        <v>36</v>
      </c>
      <c r="AX1990" s="12" t="s">
        <v>76</v>
      </c>
      <c r="AY1990" s="255" t="s">
        <v>154</v>
      </c>
    </row>
    <row r="1991" s="12" customFormat="1">
      <c r="B1991" s="245"/>
      <c r="C1991" s="246"/>
      <c r="D1991" s="236" t="s">
        <v>162</v>
      </c>
      <c r="E1991" s="247" t="s">
        <v>21</v>
      </c>
      <c r="F1991" s="248" t="s">
        <v>324</v>
      </c>
      <c r="G1991" s="246"/>
      <c r="H1991" s="249">
        <v>2.7810000000000001</v>
      </c>
      <c r="I1991" s="250"/>
      <c r="J1991" s="246"/>
      <c r="K1991" s="246"/>
      <c r="L1991" s="251"/>
      <c r="M1991" s="252"/>
      <c r="N1991" s="253"/>
      <c r="O1991" s="253"/>
      <c r="P1991" s="253"/>
      <c r="Q1991" s="253"/>
      <c r="R1991" s="253"/>
      <c r="S1991" s="253"/>
      <c r="T1991" s="254"/>
      <c r="AT1991" s="255" t="s">
        <v>162</v>
      </c>
      <c r="AU1991" s="255" t="s">
        <v>85</v>
      </c>
      <c r="AV1991" s="12" t="s">
        <v>85</v>
      </c>
      <c r="AW1991" s="12" t="s">
        <v>36</v>
      </c>
      <c r="AX1991" s="12" t="s">
        <v>76</v>
      </c>
      <c r="AY1991" s="255" t="s">
        <v>154</v>
      </c>
    </row>
    <row r="1992" s="12" customFormat="1">
      <c r="B1992" s="245"/>
      <c r="C1992" s="246"/>
      <c r="D1992" s="236" t="s">
        <v>162</v>
      </c>
      <c r="E1992" s="247" t="s">
        <v>21</v>
      </c>
      <c r="F1992" s="248" t="s">
        <v>325</v>
      </c>
      <c r="G1992" s="246"/>
      <c r="H1992" s="249">
        <v>2.0830000000000002</v>
      </c>
      <c r="I1992" s="250"/>
      <c r="J1992" s="246"/>
      <c r="K1992" s="246"/>
      <c r="L1992" s="251"/>
      <c r="M1992" s="252"/>
      <c r="N1992" s="253"/>
      <c r="O1992" s="253"/>
      <c r="P1992" s="253"/>
      <c r="Q1992" s="253"/>
      <c r="R1992" s="253"/>
      <c r="S1992" s="253"/>
      <c r="T1992" s="254"/>
      <c r="AT1992" s="255" t="s">
        <v>162</v>
      </c>
      <c r="AU1992" s="255" t="s">
        <v>85</v>
      </c>
      <c r="AV1992" s="12" t="s">
        <v>85</v>
      </c>
      <c r="AW1992" s="12" t="s">
        <v>36</v>
      </c>
      <c r="AX1992" s="12" t="s">
        <v>76</v>
      </c>
      <c r="AY1992" s="255" t="s">
        <v>154</v>
      </c>
    </row>
    <row r="1993" s="14" customFormat="1">
      <c r="B1993" s="267"/>
      <c r="C1993" s="268"/>
      <c r="D1993" s="236" t="s">
        <v>162</v>
      </c>
      <c r="E1993" s="269" t="s">
        <v>21</v>
      </c>
      <c r="F1993" s="270" t="s">
        <v>326</v>
      </c>
      <c r="G1993" s="268"/>
      <c r="H1993" s="271">
        <v>21.582000000000001</v>
      </c>
      <c r="I1993" s="272"/>
      <c r="J1993" s="268"/>
      <c r="K1993" s="268"/>
      <c r="L1993" s="273"/>
      <c r="M1993" s="274"/>
      <c r="N1993" s="275"/>
      <c r="O1993" s="275"/>
      <c r="P1993" s="275"/>
      <c r="Q1993" s="275"/>
      <c r="R1993" s="275"/>
      <c r="S1993" s="275"/>
      <c r="T1993" s="276"/>
      <c r="AT1993" s="277" t="s">
        <v>162</v>
      </c>
      <c r="AU1993" s="277" t="s">
        <v>85</v>
      </c>
      <c r="AV1993" s="14" t="s">
        <v>170</v>
      </c>
      <c r="AW1993" s="14" t="s">
        <v>36</v>
      </c>
      <c r="AX1993" s="14" t="s">
        <v>76</v>
      </c>
      <c r="AY1993" s="277" t="s">
        <v>154</v>
      </c>
    </row>
    <row r="1994" s="12" customFormat="1">
      <c r="B1994" s="245"/>
      <c r="C1994" s="246"/>
      <c r="D1994" s="236" t="s">
        <v>162</v>
      </c>
      <c r="E1994" s="247" t="s">
        <v>21</v>
      </c>
      <c r="F1994" s="248" t="s">
        <v>327</v>
      </c>
      <c r="G1994" s="246"/>
      <c r="H1994" s="249">
        <v>5.508</v>
      </c>
      <c r="I1994" s="250"/>
      <c r="J1994" s="246"/>
      <c r="K1994" s="246"/>
      <c r="L1994" s="251"/>
      <c r="M1994" s="252"/>
      <c r="N1994" s="253"/>
      <c r="O1994" s="253"/>
      <c r="P1994" s="253"/>
      <c r="Q1994" s="253"/>
      <c r="R1994" s="253"/>
      <c r="S1994" s="253"/>
      <c r="T1994" s="254"/>
      <c r="AT1994" s="255" t="s">
        <v>162</v>
      </c>
      <c r="AU1994" s="255" t="s">
        <v>85</v>
      </c>
      <c r="AV1994" s="12" t="s">
        <v>85</v>
      </c>
      <c r="AW1994" s="12" t="s">
        <v>36</v>
      </c>
      <c r="AX1994" s="12" t="s">
        <v>76</v>
      </c>
      <c r="AY1994" s="255" t="s">
        <v>154</v>
      </c>
    </row>
    <row r="1995" s="12" customFormat="1">
      <c r="B1995" s="245"/>
      <c r="C1995" s="246"/>
      <c r="D1995" s="236" t="s">
        <v>162</v>
      </c>
      <c r="E1995" s="247" t="s">
        <v>21</v>
      </c>
      <c r="F1995" s="248" t="s">
        <v>328</v>
      </c>
      <c r="G1995" s="246"/>
      <c r="H1995" s="249">
        <v>1.5129999999999999</v>
      </c>
      <c r="I1995" s="250"/>
      <c r="J1995" s="246"/>
      <c r="K1995" s="246"/>
      <c r="L1995" s="251"/>
      <c r="M1995" s="252"/>
      <c r="N1995" s="253"/>
      <c r="O1995" s="253"/>
      <c r="P1995" s="253"/>
      <c r="Q1995" s="253"/>
      <c r="R1995" s="253"/>
      <c r="S1995" s="253"/>
      <c r="T1995" s="254"/>
      <c r="AT1995" s="255" t="s">
        <v>162</v>
      </c>
      <c r="AU1995" s="255" t="s">
        <v>85</v>
      </c>
      <c r="AV1995" s="12" t="s">
        <v>85</v>
      </c>
      <c r="AW1995" s="12" t="s">
        <v>36</v>
      </c>
      <c r="AX1995" s="12" t="s">
        <v>76</v>
      </c>
      <c r="AY1995" s="255" t="s">
        <v>154</v>
      </c>
    </row>
    <row r="1996" s="12" customFormat="1">
      <c r="B1996" s="245"/>
      <c r="C1996" s="246"/>
      <c r="D1996" s="236" t="s">
        <v>162</v>
      </c>
      <c r="E1996" s="247" t="s">
        <v>21</v>
      </c>
      <c r="F1996" s="248" t="s">
        <v>329</v>
      </c>
      <c r="G1996" s="246"/>
      <c r="H1996" s="249">
        <v>1.482</v>
      </c>
      <c r="I1996" s="250"/>
      <c r="J1996" s="246"/>
      <c r="K1996" s="246"/>
      <c r="L1996" s="251"/>
      <c r="M1996" s="252"/>
      <c r="N1996" s="253"/>
      <c r="O1996" s="253"/>
      <c r="P1996" s="253"/>
      <c r="Q1996" s="253"/>
      <c r="R1996" s="253"/>
      <c r="S1996" s="253"/>
      <c r="T1996" s="254"/>
      <c r="AT1996" s="255" t="s">
        <v>162</v>
      </c>
      <c r="AU1996" s="255" t="s">
        <v>85</v>
      </c>
      <c r="AV1996" s="12" t="s">
        <v>85</v>
      </c>
      <c r="AW1996" s="12" t="s">
        <v>36</v>
      </c>
      <c r="AX1996" s="12" t="s">
        <v>76</v>
      </c>
      <c r="AY1996" s="255" t="s">
        <v>154</v>
      </c>
    </row>
    <row r="1997" s="12" customFormat="1">
      <c r="B1997" s="245"/>
      <c r="C1997" s="246"/>
      <c r="D1997" s="236" t="s">
        <v>162</v>
      </c>
      <c r="E1997" s="247" t="s">
        <v>21</v>
      </c>
      <c r="F1997" s="248" t="s">
        <v>330</v>
      </c>
      <c r="G1997" s="246"/>
      <c r="H1997" s="249">
        <v>1.567</v>
      </c>
      <c r="I1997" s="250"/>
      <c r="J1997" s="246"/>
      <c r="K1997" s="246"/>
      <c r="L1997" s="251"/>
      <c r="M1997" s="252"/>
      <c r="N1997" s="253"/>
      <c r="O1997" s="253"/>
      <c r="P1997" s="253"/>
      <c r="Q1997" s="253"/>
      <c r="R1997" s="253"/>
      <c r="S1997" s="253"/>
      <c r="T1997" s="254"/>
      <c r="AT1997" s="255" t="s">
        <v>162</v>
      </c>
      <c r="AU1997" s="255" t="s">
        <v>85</v>
      </c>
      <c r="AV1997" s="12" t="s">
        <v>85</v>
      </c>
      <c r="AW1997" s="12" t="s">
        <v>36</v>
      </c>
      <c r="AX1997" s="12" t="s">
        <v>76</v>
      </c>
      <c r="AY1997" s="255" t="s">
        <v>154</v>
      </c>
    </row>
    <row r="1998" s="14" customFormat="1">
      <c r="B1998" s="267"/>
      <c r="C1998" s="268"/>
      <c r="D1998" s="236" t="s">
        <v>162</v>
      </c>
      <c r="E1998" s="269" t="s">
        <v>21</v>
      </c>
      <c r="F1998" s="270" t="s">
        <v>331</v>
      </c>
      <c r="G1998" s="268"/>
      <c r="H1998" s="271">
        <v>10.07</v>
      </c>
      <c r="I1998" s="272"/>
      <c r="J1998" s="268"/>
      <c r="K1998" s="268"/>
      <c r="L1998" s="273"/>
      <c r="M1998" s="274"/>
      <c r="N1998" s="275"/>
      <c r="O1998" s="275"/>
      <c r="P1998" s="275"/>
      <c r="Q1998" s="275"/>
      <c r="R1998" s="275"/>
      <c r="S1998" s="275"/>
      <c r="T1998" s="276"/>
      <c r="AT1998" s="277" t="s">
        <v>162</v>
      </c>
      <c r="AU1998" s="277" t="s">
        <v>85</v>
      </c>
      <c r="AV1998" s="14" t="s">
        <v>170</v>
      </c>
      <c r="AW1998" s="14" t="s">
        <v>36</v>
      </c>
      <c r="AX1998" s="14" t="s">
        <v>76</v>
      </c>
      <c r="AY1998" s="277" t="s">
        <v>154</v>
      </c>
    </row>
    <row r="1999" s="12" customFormat="1">
      <c r="B1999" s="245"/>
      <c r="C1999" s="246"/>
      <c r="D1999" s="236" t="s">
        <v>162</v>
      </c>
      <c r="E1999" s="247" t="s">
        <v>21</v>
      </c>
      <c r="F1999" s="248" t="s">
        <v>305</v>
      </c>
      <c r="G1999" s="246"/>
      <c r="H1999" s="249">
        <v>7.0419999999999998</v>
      </c>
      <c r="I1999" s="250"/>
      <c r="J1999" s="246"/>
      <c r="K1999" s="246"/>
      <c r="L1999" s="251"/>
      <c r="M1999" s="252"/>
      <c r="N1999" s="253"/>
      <c r="O1999" s="253"/>
      <c r="P1999" s="253"/>
      <c r="Q1999" s="253"/>
      <c r="R1999" s="253"/>
      <c r="S1999" s="253"/>
      <c r="T1999" s="254"/>
      <c r="AT1999" s="255" t="s">
        <v>162</v>
      </c>
      <c r="AU1999" s="255" t="s">
        <v>85</v>
      </c>
      <c r="AV1999" s="12" t="s">
        <v>85</v>
      </c>
      <c r="AW1999" s="12" t="s">
        <v>36</v>
      </c>
      <c r="AX1999" s="12" t="s">
        <v>76</v>
      </c>
      <c r="AY1999" s="255" t="s">
        <v>154</v>
      </c>
    </row>
    <row r="2000" s="14" customFormat="1">
      <c r="B2000" s="267"/>
      <c r="C2000" s="268"/>
      <c r="D2000" s="236" t="s">
        <v>162</v>
      </c>
      <c r="E2000" s="269" t="s">
        <v>21</v>
      </c>
      <c r="F2000" s="270" t="s">
        <v>306</v>
      </c>
      <c r="G2000" s="268"/>
      <c r="H2000" s="271">
        <v>7.0419999999999998</v>
      </c>
      <c r="I2000" s="272"/>
      <c r="J2000" s="268"/>
      <c r="K2000" s="268"/>
      <c r="L2000" s="273"/>
      <c r="M2000" s="274"/>
      <c r="N2000" s="275"/>
      <c r="O2000" s="275"/>
      <c r="P2000" s="275"/>
      <c r="Q2000" s="275"/>
      <c r="R2000" s="275"/>
      <c r="S2000" s="275"/>
      <c r="T2000" s="276"/>
      <c r="AT2000" s="277" t="s">
        <v>162</v>
      </c>
      <c r="AU2000" s="277" t="s">
        <v>85</v>
      </c>
      <c r="AV2000" s="14" t="s">
        <v>170</v>
      </c>
      <c r="AW2000" s="14" t="s">
        <v>36</v>
      </c>
      <c r="AX2000" s="14" t="s">
        <v>76</v>
      </c>
      <c r="AY2000" s="277" t="s">
        <v>154</v>
      </c>
    </row>
    <row r="2001" s="13" customFormat="1">
      <c r="B2001" s="256"/>
      <c r="C2001" s="257"/>
      <c r="D2001" s="236" t="s">
        <v>162</v>
      </c>
      <c r="E2001" s="258" t="s">
        <v>21</v>
      </c>
      <c r="F2001" s="259" t="s">
        <v>166</v>
      </c>
      <c r="G2001" s="257"/>
      <c r="H2001" s="260">
        <v>38.694000000000003</v>
      </c>
      <c r="I2001" s="261"/>
      <c r="J2001" s="257"/>
      <c r="K2001" s="257"/>
      <c r="L2001" s="262"/>
      <c r="M2001" s="263"/>
      <c r="N2001" s="264"/>
      <c r="O2001" s="264"/>
      <c r="P2001" s="264"/>
      <c r="Q2001" s="264"/>
      <c r="R2001" s="264"/>
      <c r="S2001" s="264"/>
      <c r="T2001" s="265"/>
      <c r="AT2001" s="266" t="s">
        <v>162</v>
      </c>
      <c r="AU2001" s="266" t="s">
        <v>85</v>
      </c>
      <c r="AV2001" s="13" t="s">
        <v>160</v>
      </c>
      <c r="AW2001" s="13" t="s">
        <v>36</v>
      </c>
      <c r="AX2001" s="13" t="s">
        <v>38</v>
      </c>
      <c r="AY2001" s="266" t="s">
        <v>154</v>
      </c>
    </row>
    <row r="2002" s="1" customFormat="1" ht="16.5" customHeight="1">
      <c r="B2002" s="47"/>
      <c r="C2002" s="222" t="s">
        <v>2245</v>
      </c>
      <c r="D2002" s="222" t="s">
        <v>156</v>
      </c>
      <c r="E2002" s="223" t="s">
        <v>2246</v>
      </c>
      <c r="F2002" s="224" t="s">
        <v>2247</v>
      </c>
      <c r="G2002" s="225" t="s">
        <v>159</v>
      </c>
      <c r="H2002" s="226">
        <v>38.694000000000003</v>
      </c>
      <c r="I2002" s="227"/>
      <c r="J2002" s="228">
        <f>ROUND(I2002*H2002,2)</f>
        <v>0</v>
      </c>
      <c r="K2002" s="224" t="s">
        <v>21</v>
      </c>
      <c r="L2002" s="73"/>
      <c r="M2002" s="229" t="s">
        <v>21</v>
      </c>
      <c r="N2002" s="230" t="s">
        <v>47</v>
      </c>
      <c r="O2002" s="48"/>
      <c r="P2002" s="231">
        <f>O2002*H2002</f>
        <v>0</v>
      </c>
      <c r="Q2002" s="231">
        <v>0.001</v>
      </c>
      <c r="R2002" s="231">
        <f>Q2002*H2002</f>
        <v>0.038694000000000006</v>
      </c>
      <c r="S2002" s="231">
        <v>0.00031</v>
      </c>
      <c r="T2002" s="232">
        <f>S2002*H2002</f>
        <v>0.011995140000000001</v>
      </c>
      <c r="AR2002" s="24" t="s">
        <v>243</v>
      </c>
      <c r="AT2002" s="24" t="s">
        <v>156</v>
      </c>
      <c r="AU2002" s="24" t="s">
        <v>85</v>
      </c>
      <c r="AY2002" s="24" t="s">
        <v>154</v>
      </c>
      <c r="BE2002" s="233">
        <f>IF(N2002="základní",J2002,0)</f>
        <v>0</v>
      </c>
      <c r="BF2002" s="233">
        <f>IF(N2002="snížená",J2002,0)</f>
        <v>0</v>
      </c>
      <c r="BG2002" s="233">
        <f>IF(N2002="zákl. přenesená",J2002,0)</f>
        <v>0</v>
      </c>
      <c r="BH2002" s="233">
        <f>IF(N2002="sníž. přenesená",J2002,0)</f>
        <v>0</v>
      </c>
      <c r="BI2002" s="233">
        <f>IF(N2002="nulová",J2002,0)</f>
        <v>0</v>
      </c>
      <c r="BJ2002" s="24" t="s">
        <v>38</v>
      </c>
      <c r="BK2002" s="233">
        <f>ROUND(I2002*H2002,2)</f>
        <v>0</v>
      </c>
      <c r="BL2002" s="24" t="s">
        <v>243</v>
      </c>
      <c r="BM2002" s="24" t="s">
        <v>2248</v>
      </c>
    </row>
    <row r="2003" s="1" customFormat="1" ht="16.5" customHeight="1">
      <c r="B2003" s="47"/>
      <c r="C2003" s="222" t="s">
        <v>2249</v>
      </c>
      <c r="D2003" s="222" t="s">
        <v>156</v>
      </c>
      <c r="E2003" s="223" t="s">
        <v>2250</v>
      </c>
      <c r="F2003" s="224" t="s">
        <v>2251</v>
      </c>
      <c r="G2003" s="225" t="s">
        <v>159</v>
      </c>
      <c r="H2003" s="226">
        <v>38.694000000000003</v>
      </c>
      <c r="I2003" s="227"/>
      <c r="J2003" s="228">
        <f>ROUND(I2003*H2003,2)</f>
        <v>0</v>
      </c>
      <c r="K2003" s="224" t="s">
        <v>21</v>
      </c>
      <c r="L2003" s="73"/>
      <c r="M2003" s="229" t="s">
        <v>21</v>
      </c>
      <c r="N2003" s="230" t="s">
        <v>47</v>
      </c>
      <c r="O2003" s="48"/>
      <c r="P2003" s="231">
        <f>O2003*H2003</f>
        <v>0</v>
      </c>
      <c r="Q2003" s="231">
        <v>0</v>
      </c>
      <c r="R2003" s="231">
        <f>Q2003*H2003</f>
        <v>0</v>
      </c>
      <c r="S2003" s="231">
        <v>0</v>
      </c>
      <c r="T2003" s="232">
        <f>S2003*H2003</f>
        <v>0</v>
      </c>
      <c r="AR2003" s="24" t="s">
        <v>243</v>
      </c>
      <c r="AT2003" s="24" t="s">
        <v>156</v>
      </c>
      <c r="AU2003" s="24" t="s">
        <v>85</v>
      </c>
      <c r="AY2003" s="24" t="s">
        <v>154</v>
      </c>
      <c r="BE2003" s="233">
        <f>IF(N2003="základní",J2003,0)</f>
        <v>0</v>
      </c>
      <c r="BF2003" s="233">
        <f>IF(N2003="snížená",J2003,0)</f>
        <v>0</v>
      </c>
      <c r="BG2003" s="233">
        <f>IF(N2003="zákl. přenesená",J2003,0)</f>
        <v>0</v>
      </c>
      <c r="BH2003" s="233">
        <f>IF(N2003="sníž. přenesená",J2003,0)</f>
        <v>0</v>
      </c>
      <c r="BI2003" s="233">
        <f>IF(N2003="nulová",J2003,0)</f>
        <v>0</v>
      </c>
      <c r="BJ2003" s="24" t="s">
        <v>38</v>
      </c>
      <c r="BK2003" s="233">
        <f>ROUND(I2003*H2003,2)</f>
        <v>0</v>
      </c>
      <c r="BL2003" s="24" t="s">
        <v>243</v>
      </c>
      <c r="BM2003" s="24" t="s">
        <v>2252</v>
      </c>
    </row>
    <row r="2004" s="1" customFormat="1" ht="25.5" customHeight="1">
      <c r="B2004" s="47"/>
      <c r="C2004" s="222" t="s">
        <v>2253</v>
      </c>
      <c r="D2004" s="222" t="s">
        <v>156</v>
      </c>
      <c r="E2004" s="223" t="s">
        <v>2254</v>
      </c>
      <c r="F2004" s="224" t="s">
        <v>2255</v>
      </c>
      <c r="G2004" s="225" t="s">
        <v>179</v>
      </c>
      <c r="H2004" s="226">
        <v>95.650000000000006</v>
      </c>
      <c r="I2004" s="227"/>
      <c r="J2004" s="228">
        <f>ROUND(I2004*H2004,2)</f>
        <v>0</v>
      </c>
      <c r="K2004" s="224" t="s">
        <v>21</v>
      </c>
      <c r="L2004" s="73"/>
      <c r="M2004" s="229" t="s">
        <v>21</v>
      </c>
      <c r="N2004" s="230" t="s">
        <v>47</v>
      </c>
      <c r="O2004" s="48"/>
      <c r="P2004" s="231">
        <f>O2004*H2004</f>
        <v>0</v>
      </c>
      <c r="Q2004" s="231">
        <v>1.0000000000000001E-05</v>
      </c>
      <c r="R2004" s="231">
        <f>Q2004*H2004</f>
        <v>0.0009565000000000001</v>
      </c>
      <c r="S2004" s="231">
        <v>0</v>
      </c>
      <c r="T2004" s="232">
        <f>S2004*H2004</f>
        <v>0</v>
      </c>
      <c r="AR2004" s="24" t="s">
        <v>243</v>
      </c>
      <c r="AT2004" s="24" t="s">
        <v>156</v>
      </c>
      <c r="AU2004" s="24" t="s">
        <v>85</v>
      </c>
      <c r="AY2004" s="24" t="s">
        <v>154</v>
      </c>
      <c r="BE2004" s="233">
        <f>IF(N2004="základní",J2004,0)</f>
        <v>0</v>
      </c>
      <c r="BF2004" s="233">
        <f>IF(N2004="snížená",J2004,0)</f>
        <v>0</v>
      </c>
      <c r="BG2004" s="233">
        <f>IF(N2004="zákl. přenesená",J2004,0)</f>
        <v>0</v>
      </c>
      <c r="BH2004" s="233">
        <f>IF(N2004="sníž. přenesená",J2004,0)</f>
        <v>0</v>
      </c>
      <c r="BI2004" s="233">
        <f>IF(N2004="nulová",J2004,0)</f>
        <v>0</v>
      </c>
      <c r="BJ2004" s="24" t="s">
        <v>38</v>
      </c>
      <c r="BK2004" s="233">
        <f>ROUND(I2004*H2004,2)</f>
        <v>0</v>
      </c>
      <c r="BL2004" s="24" t="s">
        <v>243</v>
      </c>
      <c r="BM2004" s="24" t="s">
        <v>2256</v>
      </c>
    </row>
    <row r="2005" s="11" customFormat="1">
      <c r="B2005" s="234"/>
      <c r="C2005" s="235"/>
      <c r="D2005" s="236" t="s">
        <v>162</v>
      </c>
      <c r="E2005" s="237" t="s">
        <v>21</v>
      </c>
      <c r="F2005" s="238" t="s">
        <v>303</v>
      </c>
      <c r="G2005" s="235"/>
      <c r="H2005" s="237" t="s">
        <v>21</v>
      </c>
      <c r="I2005" s="239"/>
      <c r="J2005" s="235"/>
      <c r="K2005" s="235"/>
      <c r="L2005" s="240"/>
      <c r="M2005" s="241"/>
      <c r="N2005" s="242"/>
      <c r="O2005" s="242"/>
      <c r="P2005" s="242"/>
      <c r="Q2005" s="242"/>
      <c r="R2005" s="242"/>
      <c r="S2005" s="242"/>
      <c r="T2005" s="243"/>
      <c r="AT2005" s="244" t="s">
        <v>162</v>
      </c>
      <c r="AU2005" s="244" t="s">
        <v>85</v>
      </c>
      <c r="AV2005" s="11" t="s">
        <v>38</v>
      </c>
      <c r="AW2005" s="11" t="s">
        <v>36</v>
      </c>
      <c r="AX2005" s="11" t="s">
        <v>76</v>
      </c>
      <c r="AY2005" s="244" t="s">
        <v>154</v>
      </c>
    </row>
    <row r="2006" s="11" customFormat="1">
      <c r="B2006" s="234"/>
      <c r="C2006" s="235"/>
      <c r="D2006" s="236" t="s">
        <v>162</v>
      </c>
      <c r="E2006" s="237" t="s">
        <v>21</v>
      </c>
      <c r="F2006" s="238" t="s">
        <v>277</v>
      </c>
      <c r="G2006" s="235"/>
      <c r="H2006" s="237" t="s">
        <v>21</v>
      </c>
      <c r="I2006" s="239"/>
      <c r="J2006" s="235"/>
      <c r="K2006" s="235"/>
      <c r="L2006" s="240"/>
      <c r="M2006" s="241"/>
      <c r="N2006" s="242"/>
      <c r="O2006" s="242"/>
      <c r="P2006" s="242"/>
      <c r="Q2006" s="242"/>
      <c r="R2006" s="242"/>
      <c r="S2006" s="242"/>
      <c r="T2006" s="243"/>
      <c r="AT2006" s="244" t="s">
        <v>162</v>
      </c>
      <c r="AU2006" s="244" t="s">
        <v>85</v>
      </c>
      <c r="AV2006" s="11" t="s">
        <v>38</v>
      </c>
      <c r="AW2006" s="11" t="s">
        <v>36</v>
      </c>
      <c r="AX2006" s="11" t="s">
        <v>76</v>
      </c>
      <c r="AY2006" s="244" t="s">
        <v>154</v>
      </c>
    </row>
    <row r="2007" s="11" customFormat="1">
      <c r="B2007" s="234"/>
      <c r="C2007" s="235"/>
      <c r="D2007" s="236" t="s">
        <v>162</v>
      </c>
      <c r="E2007" s="237" t="s">
        <v>21</v>
      </c>
      <c r="F2007" s="238" t="s">
        <v>315</v>
      </c>
      <c r="G2007" s="235"/>
      <c r="H2007" s="237" t="s">
        <v>21</v>
      </c>
      <c r="I2007" s="239"/>
      <c r="J2007" s="235"/>
      <c r="K2007" s="235"/>
      <c r="L2007" s="240"/>
      <c r="M2007" s="241"/>
      <c r="N2007" s="242"/>
      <c r="O2007" s="242"/>
      <c r="P2007" s="242"/>
      <c r="Q2007" s="242"/>
      <c r="R2007" s="242"/>
      <c r="S2007" s="242"/>
      <c r="T2007" s="243"/>
      <c r="AT2007" s="244" t="s">
        <v>162</v>
      </c>
      <c r="AU2007" s="244" t="s">
        <v>85</v>
      </c>
      <c r="AV2007" s="11" t="s">
        <v>38</v>
      </c>
      <c r="AW2007" s="11" t="s">
        <v>36</v>
      </c>
      <c r="AX2007" s="11" t="s">
        <v>76</v>
      </c>
      <c r="AY2007" s="244" t="s">
        <v>154</v>
      </c>
    </row>
    <row r="2008" s="11" customFormat="1">
      <c r="B2008" s="234"/>
      <c r="C2008" s="235"/>
      <c r="D2008" s="236" t="s">
        <v>162</v>
      </c>
      <c r="E2008" s="237" t="s">
        <v>21</v>
      </c>
      <c r="F2008" s="238" t="s">
        <v>316</v>
      </c>
      <c r="G2008" s="235"/>
      <c r="H2008" s="237" t="s">
        <v>21</v>
      </c>
      <c r="I2008" s="239"/>
      <c r="J2008" s="235"/>
      <c r="K2008" s="235"/>
      <c r="L2008" s="240"/>
      <c r="M2008" s="241"/>
      <c r="N2008" s="242"/>
      <c r="O2008" s="242"/>
      <c r="P2008" s="242"/>
      <c r="Q2008" s="242"/>
      <c r="R2008" s="242"/>
      <c r="S2008" s="242"/>
      <c r="T2008" s="243"/>
      <c r="AT2008" s="244" t="s">
        <v>162</v>
      </c>
      <c r="AU2008" s="244" t="s">
        <v>85</v>
      </c>
      <c r="AV2008" s="11" t="s">
        <v>38</v>
      </c>
      <c r="AW2008" s="11" t="s">
        <v>36</v>
      </c>
      <c r="AX2008" s="11" t="s">
        <v>76</v>
      </c>
      <c r="AY2008" s="244" t="s">
        <v>154</v>
      </c>
    </row>
    <row r="2009" s="11" customFormat="1">
      <c r="B2009" s="234"/>
      <c r="C2009" s="235"/>
      <c r="D2009" s="236" t="s">
        <v>162</v>
      </c>
      <c r="E2009" s="237" t="s">
        <v>21</v>
      </c>
      <c r="F2009" s="238" t="s">
        <v>317</v>
      </c>
      <c r="G2009" s="235"/>
      <c r="H2009" s="237" t="s">
        <v>21</v>
      </c>
      <c r="I2009" s="239"/>
      <c r="J2009" s="235"/>
      <c r="K2009" s="235"/>
      <c r="L2009" s="240"/>
      <c r="M2009" s="241"/>
      <c r="N2009" s="242"/>
      <c r="O2009" s="242"/>
      <c r="P2009" s="242"/>
      <c r="Q2009" s="242"/>
      <c r="R2009" s="242"/>
      <c r="S2009" s="242"/>
      <c r="T2009" s="243"/>
      <c r="AT2009" s="244" t="s">
        <v>162</v>
      </c>
      <c r="AU2009" s="244" t="s">
        <v>85</v>
      </c>
      <c r="AV2009" s="11" t="s">
        <v>38</v>
      </c>
      <c r="AW2009" s="11" t="s">
        <v>36</v>
      </c>
      <c r="AX2009" s="11" t="s">
        <v>76</v>
      </c>
      <c r="AY2009" s="244" t="s">
        <v>154</v>
      </c>
    </row>
    <row r="2010" s="12" customFormat="1">
      <c r="B2010" s="245"/>
      <c r="C2010" s="246"/>
      <c r="D2010" s="236" t="s">
        <v>162</v>
      </c>
      <c r="E2010" s="247" t="s">
        <v>21</v>
      </c>
      <c r="F2010" s="248" t="s">
        <v>379</v>
      </c>
      <c r="G2010" s="246"/>
      <c r="H2010" s="249">
        <v>2.9399999999999999</v>
      </c>
      <c r="I2010" s="250"/>
      <c r="J2010" s="246"/>
      <c r="K2010" s="246"/>
      <c r="L2010" s="251"/>
      <c r="M2010" s="252"/>
      <c r="N2010" s="253"/>
      <c r="O2010" s="253"/>
      <c r="P2010" s="253"/>
      <c r="Q2010" s="253"/>
      <c r="R2010" s="253"/>
      <c r="S2010" s="253"/>
      <c r="T2010" s="254"/>
      <c r="AT2010" s="255" t="s">
        <v>162</v>
      </c>
      <c r="AU2010" s="255" t="s">
        <v>85</v>
      </c>
      <c r="AV2010" s="12" t="s">
        <v>85</v>
      </c>
      <c r="AW2010" s="12" t="s">
        <v>36</v>
      </c>
      <c r="AX2010" s="12" t="s">
        <v>76</v>
      </c>
      <c r="AY2010" s="255" t="s">
        <v>154</v>
      </c>
    </row>
    <row r="2011" s="12" customFormat="1">
      <c r="B2011" s="245"/>
      <c r="C2011" s="246"/>
      <c r="D2011" s="236" t="s">
        <v>162</v>
      </c>
      <c r="E2011" s="247" t="s">
        <v>21</v>
      </c>
      <c r="F2011" s="248" t="s">
        <v>380</v>
      </c>
      <c r="G2011" s="246"/>
      <c r="H2011" s="249">
        <v>1.5</v>
      </c>
      <c r="I2011" s="250"/>
      <c r="J2011" s="246"/>
      <c r="K2011" s="246"/>
      <c r="L2011" s="251"/>
      <c r="M2011" s="252"/>
      <c r="N2011" s="253"/>
      <c r="O2011" s="253"/>
      <c r="P2011" s="253"/>
      <c r="Q2011" s="253"/>
      <c r="R2011" s="253"/>
      <c r="S2011" s="253"/>
      <c r="T2011" s="254"/>
      <c r="AT2011" s="255" t="s">
        <v>162</v>
      </c>
      <c r="AU2011" s="255" t="s">
        <v>85</v>
      </c>
      <c r="AV2011" s="12" t="s">
        <v>85</v>
      </c>
      <c r="AW2011" s="12" t="s">
        <v>36</v>
      </c>
      <c r="AX2011" s="12" t="s">
        <v>76</v>
      </c>
      <c r="AY2011" s="255" t="s">
        <v>154</v>
      </c>
    </row>
    <row r="2012" s="12" customFormat="1">
      <c r="B2012" s="245"/>
      <c r="C2012" s="246"/>
      <c r="D2012" s="236" t="s">
        <v>162</v>
      </c>
      <c r="E2012" s="247" t="s">
        <v>21</v>
      </c>
      <c r="F2012" s="248" t="s">
        <v>381</v>
      </c>
      <c r="G2012" s="246"/>
      <c r="H2012" s="249">
        <v>15</v>
      </c>
      <c r="I2012" s="250"/>
      <c r="J2012" s="246"/>
      <c r="K2012" s="246"/>
      <c r="L2012" s="251"/>
      <c r="M2012" s="252"/>
      <c r="N2012" s="253"/>
      <c r="O2012" s="253"/>
      <c r="P2012" s="253"/>
      <c r="Q2012" s="253"/>
      <c r="R2012" s="253"/>
      <c r="S2012" s="253"/>
      <c r="T2012" s="254"/>
      <c r="AT2012" s="255" t="s">
        <v>162</v>
      </c>
      <c r="AU2012" s="255" t="s">
        <v>85</v>
      </c>
      <c r="AV2012" s="12" t="s">
        <v>85</v>
      </c>
      <c r="AW2012" s="12" t="s">
        <v>36</v>
      </c>
      <c r="AX2012" s="12" t="s">
        <v>76</v>
      </c>
      <c r="AY2012" s="255" t="s">
        <v>154</v>
      </c>
    </row>
    <row r="2013" s="12" customFormat="1">
      <c r="B2013" s="245"/>
      <c r="C2013" s="246"/>
      <c r="D2013" s="236" t="s">
        <v>162</v>
      </c>
      <c r="E2013" s="247" t="s">
        <v>21</v>
      </c>
      <c r="F2013" s="248" t="s">
        <v>382</v>
      </c>
      <c r="G2013" s="246"/>
      <c r="H2013" s="249">
        <v>12.449999999999999</v>
      </c>
      <c r="I2013" s="250"/>
      <c r="J2013" s="246"/>
      <c r="K2013" s="246"/>
      <c r="L2013" s="251"/>
      <c r="M2013" s="252"/>
      <c r="N2013" s="253"/>
      <c r="O2013" s="253"/>
      <c r="P2013" s="253"/>
      <c r="Q2013" s="253"/>
      <c r="R2013" s="253"/>
      <c r="S2013" s="253"/>
      <c r="T2013" s="254"/>
      <c r="AT2013" s="255" t="s">
        <v>162</v>
      </c>
      <c r="AU2013" s="255" t="s">
        <v>85</v>
      </c>
      <c r="AV2013" s="12" t="s">
        <v>85</v>
      </c>
      <c r="AW2013" s="12" t="s">
        <v>36</v>
      </c>
      <c r="AX2013" s="12" t="s">
        <v>76</v>
      </c>
      <c r="AY2013" s="255" t="s">
        <v>154</v>
      </c>
    </row>
    <row r="2014" s="12" customFormat="1">
      <c r="B2014" s="245"/>
      <c r="C2014" s="246"/>
      <c r="D2014" s="236" t="s">
        <v>162</v>
      </c>
      <c r="E2014" s="247" t="s">
        <v>21</v>
      </c>
      <c r="F2014" s="248" t="s">
        <v>383</v>
      </c>
      <c r="G2014" s="246"/>
      <c r="H2014" s="249">
        <v>13.800000000000001</v>
      </c>
      <c r="I2014" s="250"/>
      <c r="J2014" s="246"/>
      <c r="K2014" s="246"/>
      <c r="L2014" s="251"/>
      <c r="M2014" s="252"/>
      <c r="N2014" s="253"/>
      <c r="O2014" s="253"/>
      <c r="P2014" s="253"/>
      <c r="Q2014" s="253"/>
      <c r="R2014" s="253"/>
      <c r="S2014" s="253"/>
      <c r="T2014" s="254"/>
      <c r="AT2014" s="255" t="s">
        <v>162</v>
      </c>
      <c r="AU2014" s="255" t="s">
        <v>85</v>
      </c>
      <c r="AV2014" s="12" t="s">
        <v>85</v>
      </c>
      <c r="AW2014" s="12" t="s">
        <v>36</v>
      </c>
      <c r="AX2014" s="12" t="s">
        <v>76</v>
      </c>
      <c r="AY2014" s="255" t="s">
        <v>154</v>
      </c>
    </row>
    <row r="2015" s="12" customFormat="1">
      <c r="B2015" s="245"/>
      <c r="C2015" s="246"/>
      <c r="D2015" s="236" t="s">
        <v>162</v>
      </c>
      <c r="E2015" s="247" t="s">
        <v>21</v>
      </c>
      <c r="F2015" s="248" t="s">
        <v>384</v>
      </c>
      <c r="G2015" s="246"/>
      <c r="H2015" s="249">
        <v>3.48</v>
      </c>
      <c r="I2015" s="250"/>
      <c r="J2015" s="246"/>
      <c r="K2015" s="246"/>
      <c r="L2015" s="251"/>
      <c r="M2015" s="252"/>
      <c r="N2015" s="253"/>
      <c r="O2015" s="253"/>
      <c r="P2015" s="253"/>
      <c r="Q2015" s="253"/>
      <c r="R2015" s="253"/>
      <c r="S2015" s="253"/>
      <c r="T2015" s="254"/>
      <c r="AT2015" s="255" t="s">
        <v>162</v>
      </c>
      <c r="AU2015" s="255" t="s">
        <v>85</v>
      </c>
      <c r="AV2015" s="12" t="s">
        <v>85</v>
      </c>
      <c r="AW2015" s="12" t="s">
        <v>36</v>
      </c>
      <c r="AX2015" s="12" t="s">
        <v>76</v>
      </c>
      <c r="AY2015" s="255" t="s">
        <v>154</v>
      </c>
    </row>
    <row r="2016" s="12" customFormat="1">
      <c r="B2016" s="245"/>
      <c r="C2016" s="246"/>
      <c r="D2016" s="236" t="s">
        <v>162</v>
      </c>
      <c r="E2016" s="247" t="s">
        <v>21</v>
      </c>
      <c r="F2016" s="248" t="s">
        <v>385</v>
      </c>
      <c r="G2016" s="246"/>
      <c r="H2016" s="249">
        <v>8.1799999999999997</v>
      </c>
      <c r="I2016" s="250"/>
      <c r="J2016" s="246"/>
      <c r="K2016" s="246"/>
      <c r="L2016" s="251"/>
      <c r="M2016" s="252"/>
      <c r="N2016" s="253"/>
      <c r="O2016" s="253"/>
      <c r="P2016" s="253"/>
      <c r="Q2016" s="253"/>
      <c r="R2016" s="253"/>
      <c r="S2016" s="253"/>
      <c r="T2016" s="254"/>
      <c r="AT2016" s="255" t="s">
        <v>162</v>
      </c>
      <c r="AU2016" s="255" t="s">
        <v>85</v>
      </c>
      <c r="AV2016" s="12" t="s">
        <v>85</v>
      </c>
      <c r="AW2016" s="12" t="s">
        <v>36</v>
      </c>
      <c r="AX2016" s="12" t="s">
        <v>76</v>
      </c>
      <c r="AY2016" s="255" t="s">
        <v>154</v>
      </c>
    </row>
    <row r="2017" s="12" customFormat="1">
      <c r="B2017" s="245"/>
      <c r="C2017" s="246"/>
      <c r="D2017" s="236" t="s">
        <v>162</v>
      </c>
      <c r="E2017" s="247" t="s">
        <v>21</v>
      </c>
      <c r="F2017" s="248" t="s">
        <v>386</v>
      </c>
      <c r="G2017" s="246"/>
      <c r="H2017" s="249">
        <v>8.6799999999999997</v>
      </c>
      <c r="I2017" s="250"/>
      <c r="J2017" s="246"/>
      <c r="K2017" s="246"/>
      <c r="L2017" s="251"/>
      <c r="M2017" s="252"/>
      <c r="N2017" s="253"/>
      <c r="O2017" s="253"/>
      <c r="P2017" s="253"/>
      <c r="Q2017" s="253"/>
      <c r="R2017" s="253"/>
      <c r="S2017" s="253"/>
      <c r="T2017" s="254"/>
      <c r="AT2017" s="255" t="s">
        <v>162</v>
      </c>
      <c r="AU2017" s="255" t="s">
        <v>85</v>
      </c>
      <c r="AV2017" s="12" t="s">
        <v>85</v>
      </c>
      <c r="AW2017" s="12" t="s">
        <v>36</v>
      </c>
      <c r="AX2017" s="12" t="s">
        <v>76</v>
      </c>
      <c r="AY2017" s="255" t="s">
        <v>154</v>
      </c>
    </row>
    <row r="2018" s="14" customFormat="1">
      <c r="B2018" s="267"/>
      <c r="C2018" s="268"/>
      <c r="D2018" s="236" t="s">
        <v>162</v>
      </c>
      <c r="E2018" s="269" t="s">
        <v>21</v>
      </c>
      <c r="F2018" s="270" t="s">
        <v>326</v>
      </c>
      <c r="G2018" s="268"/>
      <c r="H2018" s="271">
        <v>66.030000000000001</v>
      </c>
      <c r="I2018" s="272"/>
      <c r="J2018" s="268"/>
      <c r="K2018" s="268"/>
      <c r="L2018" s="273"/>
      <c r="M2018" s="274"/>
      <c r="N2018" s="275"/>
      <c r="O2018" s="275"/>
      <c r="P2018" s="275"/>
      <c r="Q2018" s="275"/>
      <c r="R2018" s="275"/>
      <c r="S2018" s="275"/>
      <c r="T2018" s="276"/>
      <c r="AT2018" s="277" t="s">
        <v>162</v>
      </c>
      <c r="AU2018" s="277" t="s">
        <v>85</v>
      </c>
      <c r="AV2018" s="14" t="s">
        <v>170</v>
      </c>
      <c r="AW2018" s="14" t="s">
        <v>36</v>
      </c>
      <c r="AX2018" s="14" t="s">
        <v>76</v>
      </c>
      <c r="AY2018" s="277" t="s">
        <v>154</v>
      </c>
    </row>
    <row r="2019" s="12" customFormat="1">
      <c r="B2019" s="245"/>
      <c r="C2019" s="246"/>
      <c r="D2019" s="236" t="s">
        <v>162</v>
      </c>
      <c r="E2019" s="247" t="s">
        <v>21</v>
      </c>
      <c r="F2019" s="248" t="s">
        <v>387</v>
      </c>
      <c r="G2019" s="246"/>
      <c r="H2019" s="249">
        <v>16.199999999999999</v>
      </c>
      <c r="I2019" s="250"/>
      <c r="J2019" s="246"/>
      <c r="K2019" s="246"/>
      <c r="L2019" s="251"/>
      <c r="M2019" s="252"/>
      <c r="N2019" s="253"/>
      <c r="O2019" s="253"/>
      <c r="P2019" s="253"/>
      <c r="Q2019" s="253"/>
      <c r="R2019" s="253"/>
      <c r="S2019" s="253"/>
      <c r="T2019" s="254"/>
      <c r="AT2019" s="255" t="s">
        <v>162</v>
      </c>
      <c r="AU2019" s="255" t="s">
        <v>85</v>
      </c>
      <c r="AV2019" s="12" t="s">
        <v>85</v>
      </c>
      <c r="AW2019" s="12" t="s">
        <v>36</v>
      </c>
      <c r="AX2019" s="12" t="s">
        <v>76</v>
      </c>
      <c r="AY2019" s="255" t="s">
        <v>154</v>
      </c>
    </row>
    <row r="2020" s="12" customFormat="1">
      <c r="B2020" s="245"/>
      <c r="C2020" s="246"/>
      <c r="D2020" s="236" t="s">
        <v>162</v>
      </c>
      <c r="E2020" s="247" t="s">
        <v>21</v>
      </c>
      <c r="F2020" s="248" t="s">
        <v>388</v>
      </c>
      <c r="G2020" s="246"/>
      <c r="H2020" s="249">
        <v>4.4500000000000002</v>
      </c>
      <c r="I2020" s="250"/>
      <c r="J2020" s="246"/>
      <c r="K2020" s="246"/>
      <c r="L2020" s="251"/>
      <c r="M2020" s="252"/>
      <c r="N2020" s="253"/>
      <c r="O2020" s="253"/>
      <c r="P2020" s="253"/>
      <c r="Q2020" s="253"/>
      <c r="R2020" s="253"/>
      <c r="S2020" s="253"/>
      <c r="T2020" s="254"/>
      <c r="AT2020" s="255" t="s">
        <v>162</v>
      </c>
      <c r="AU2020" s="255" t="s">
        <v>85</v>
      </c>
      <c r="AV2020" s="12" t="s">
        <v>85</v>
      </c>
      <c r="AW2020" s="12" t="s">
        <v>36</v>
      </c>
      <c r="AX2020" s="12" t="s">
        <v>76</v>
      </c>
      <c r="AY2020" s="255" t="s">
        <v>154</v>
      </c>
    </row>
    <row r="2021" s="12" customFormat="1">
      <c r="B2021" s="245"/>
      <c r="C2021" s="246"/>
      <c r="D2021" s="236" t="s">
        <v>162</v>
      </c>
      <c r="E2021" s="247" t="s">
        <v>21</v>
      </c>
      <c r="F2021" s="248" t="s">
        <v>389</v>
      </c>
      <c r="G2021" s="246"/>
      <c r="H2021" s="249">
        <v>4.3600000000000003</v>
      </c>
      <c r="I2021" s="250"/>
      <c r="J2021" s="246"/>
      <c r="K2021" s="246"/>
      <c r="L2021" s="251"/>
      <c r="M2021" s="252"/>
      <c r="N2021" s="253"/>
      <c r="O2021" s="253"/>
      <c r="P2021" s="253"/>
      <c r="Q2021" s="253"/>
      <c r="R2021" s="253"/>
      <c r="S2021" s="253"/>
      <c r="T2021" s="254"/>
      <c r="AT2021" s="255" t="s">
        <v>162</v>
      </c>
      <c r="AU2021" s="255" t="s">
        <v>85</v>
      </c>
      <c r="AV2021" s="12" t="s">
        <v>85</v>
      </c>
      <c r="AW2021" s="12" t="s">
        <v>36</v>
      </c>
      <c r="AX2021" s="12" t="s">
        <v>76</v>
      </c>
      <c r="AY2021" s="255" t="s">
        <v>154</v>
      </c>
    </row>
    <row r="2022" s="12" customFormat="1">
      <c r="B2022" s="245"/>
      <c r="C2022" s="246"/>
      <c r="D2022" s="236" t="s">
        <v>162</v>
      </c>
      <c r="E2022" s="247" t="s">
        <v>21</v>
      </c>
      <c r="F2022" s="248" t="s">
        <v>390</v>
      </c>
      <c r="G2022" s="246"/>
      <c r="H2022" s="249">
        <v>4.6100000000000003</v>
      </c>
      <c r="I2022" s="250"/>
      <c r="J2022" s="246"/>
      <c r="K2022" s="246"/>
      <c r="L2022" s="251"/>
      <c r="M2022" s="252"/>
      <c r="N2022" s="253"/>
      <c r="O2022" s="253"/>
      <c r="P2022" s="253"/>
      <c r="Q2022" s="253"/>
      <c r="R2022" s="253"/>
      <c r="S2022" s="253"/>
      <c r="T2022" s="254"/>
      <c r="AT2022" s="255" t="s">
        <v>162</v>
      </c>
      <c r="AU2022" s="255" t="s">
        <v>85</v>
      </c>
      <c r="AV2022" s="12" t="s">
        <v>85</v>
      </c>
      <c r="AW2022" s="12" t="s">
        <v>36</v>
      </c>
      <c r="AX2022" s="12" t="s">
        <v>76</v>
      </c>
      <c r="AY2022" s="255" t="s">
        <v>154</v>
      </c>
    </row>
    <row r="2023" s="14" customFormat="1">
      <c r="B2023" s="267"/>
      <c r="C2023" s="268"/>
      <c r="D2023" s="236" t="s">
        <v>162</v>
      </c>
      <c r="E2023" s="269" t="s">
        <v>21</v>
      </c>
      <c r="F2023" s="270" t="s">
        <v>331</v>
      </c>
      <c r="G2023" s="268"/>
      <c r="H2023" s="271">
        <v>29.620000000000001</v>
      </c>
      <c r="I2023" s="272"/>
      <c r="J2023" s="268"/>
      <c r="K2023" s="268"/>
      <c r="L2023" s="273"/>
      <c r="M2023" s="274"/>
      <c r="N2023" s="275"/>
      <c r="O2023" s="275"/>
      <c r="P2023" s="275"/>
      <c r="Q2023" s="275"/>
      <c r="R2023" s="275"/>
      <c r="S2023" s="275"/>
      <c r="T2023" s="276"/>
      <c r="AT2023" s="277" t="s">
        <v>162</v>
      </c>
      <c r="AU2023" s="277" t="s">
        <v>85</v>
      </c>
      <c r="AV2023" s="14" t="s">
        <v>170</v>
      </c>
      <c r="AW2023" s="14" t="s">
        <v>36</v>
      </c>
      <c r="AX2023" s="14" t="s">
        <v>76</v>
      </c>
      <c r="AY2023" s="277" t="s">
        <v>154</v>
      </c>
    </row>
    <row r="2024" s="13" customFormat="1">
      <c r="B2024" s="256"/>
      <c r="C2024" s="257"/>
      <c r="D2024" s="236" t="s">
        <v>162</v>
      </c>
      <c r="E2024" s="258" t="s">
        <v>21</v>
      </c>
      <c r="F2024" s="259" t="s">
        <v>166</v>
      </c>
      <c r="G2024" s="257"/>
      <c r="H2024" s="260">
        <v>95.650000000000006</v>
      </c>
      <c r="I2024" s="261"/>
      <c r="J2024" s="257"/>
      <c r="K2024" s="257"/>
      <c r="L2024" s="262"/>
      <c r="M2024" s="263"/>
      <c r="N2024" s="264"/>
      <c r="O2024" s="264"/>
      <c r="P2024" s="264"/>
      <c r="Q2024" s="264"/>
      <c r="R2024" s="264"/>
      <c r="S2024" s="264"/>
      <c r="T2024" s="265"/>
      <c r="AT2024" s="266" t="s">
        <v>162</v>
      </c>
      <c r="AU2024" s="266" t="s">
        <v>85</v>
      </c>
      <c r="AV2024" s="13" t="s">
        <v>160</v>
      </c>
      <c r="AW2024" s="13" t="s">
        <v>36</v>
      </c>
      <c r="AX2024" s="13" t="s">
        <v>38</v>
      </c>
      <c r="AY2024" s="266" t="s">
        <v>154</v>
      </c>
    </row>
    <row r="2025" s="1" customFormat="1" ht="16.5" customHeight="1">
      <c r="B2025" s="47"/>
      <c r="C2025" s="222" t="s">
        <v>2257</v>
      </c>
      <c r="D2025" s="222" t="s">
        <v>156</v>
      </c>
      <c r="E2025" s="223" t="s">
        <v>2258</v>
      </c>
      <c r="F2025" s="224" t="s">
        <v>2259</v>
      </c>
      <c r="G2025" s="225" t="s">
        <v>159</v>
      </c>
      <c r="H2025" s="226">
        <v>159.47999999999999</v>
      </c>
      <c r="I2025" s="227"/>
      <c r="J2025" s="228">
        <f>ROUND(I2025*H2025,2)</f>
        <v>0</v>
      </c>
      <c r="K2025" s="224" t="s">
        <v>21</v>
      </c>
      <c r="L2025" s="73"/>
      <c r="M2025" s="229" t="s">
        <v>21</v>
      </c>
      <c r="N2025" s="230" t="s">
        <v>47</v>
      </c>
      <c r="O2025" s="48"/>
      <c r="P2025" s="231">
        <f>O2025*H2025</f>
        <v>0</v>
      </c>
      <c r="Q2025" s="231">
        <v>0</v>
      </c>
      <c r="R2025" s="231">
        <f>Q2025*H2025</f>
        <v>0</v>
      </c>
      <c r="S2025" s="231">
        <v>0</v>
      </c>
      <c r="T2025" s="232">
        <f>S2025*H2025</f>
        <v>0</v>
      </c>
      <c r="AR2025" s="24" t="s">
        <v>243</v>
      </c>
      <c r="AT2025" s="24" t="s">
        <v>156</v>
      </c>
      <c r="AU2025" s="24" t="s">
        <v>85</v>
      </c>
      <c r="AY2025" s="24" t="s">
        <v>154</v>
      </c>
      <c r="BE2025" s="233">
        <f>IF(N2025="základní",J2025,0)</f>
        <v>0</v>
      </c>
      <c r="BF2025" s="233">
        <f>IF(N2025="snížená",J2025,0)</f>
        <v>0</v>
      </c>
      <c r="BG2025" s="233">
        <f>IF(N2025="zákl. přenesená",J2025,0)</f>
        <v>0</v>
      </c>
      <c r="BH2025" s="233">
        <f>IF(N2025="sníž. přenesená",J2025,0)</f>
        <v>0</v>
      </c>
      <c r="BI2025" s="233">
        <f>IF(N2025="nulová",J2025,0)</f>
        <v>0</v>
      </c>
      <c r="BJ2025" s="24" t="s">
        <v>38</v>
      </c>
      <c r="BK2025" s="233">
        <f>ROUND(I2025*H2025,2)</f>
        <v>0</v>
      </c>
      <c r="BL2025" s="24" t="s">
        <v>243</v>
      </c>
      <c r="BM2025" s="24" t="s">
        <v>2260</v>
      </c>
    </row>
    <row r="2026" s="12" customFormat="1">
      <c r="B2026" s="245"/>
      <c r="C2026" s="246"/>
      <c r="D2026" s="236" t="s">
        <v>162</v>
      </c>
      <c r="E2026" s="247" t="s">
        <v>21</v>
      </c>
      <c r="F2026" s="248" t="s">
        <v>2261</v>
      </c>
      <c r="G2026" s="246"/>
      <c r="H2026" s="249">
        <v>159.47999999999999</v>
      </c>
      <c r="I2026" s="250"/>
      <c r="J2026" s="246"/>
      <c r="K2026" s="246"/>
      <c r="L2026" s="251"/>
      <c r="M2026" s="252"/>
      <c r="N2026" s="253"/>
      <c r="O2026" s="253"/>
      <c r="P2026" s="253"/>
      <c r="Q2026" s="253"/>
      <c r="R2026" s="253"/>
      <c r="S2026" s="253"/>
      <c r="T2026" s="254"/>
      <c r="AT2026" s="255" t="s">
        <v>162</v>
      </c>
      <c r="AU2026" s="255" t="s">
        <v>85</v>
      </c>
      <c r="AV2026" s="12" t="s">
        <v>85</v>
      </c>
      <c r="AW2026" s="12" t="s">
        <v>36</v>
      </c>
      <c r="AX2026" s="12" t="s">
        <v>76</v>
      </c>
      <c r="AY2026" s="255" t="s">
        <v>154</v>
      </c>
    </row>
    <row r="2027" s="13" customFormat="1">
      <c r="B2027" s="256"/>
      <c r="C2027" s="257"/>
      <c r="D2027" s="236" t="s">
        <v>162</v>
      </c>
      <c r="E2027" s="258" t="s">
        <v>21</v>
      </c>
      <c r="F2027" s="259" t="s">
        <v>166</v>
      </c>
      <c r="G2027" s="257"/>
      <c r="H2027" s="260">
        <v>159.47999999999999</v>
      </c>
      <c r="I2027" s="261"/>
      <c r="J2027" s="257"/>
      <c r="K2027" s="257"/>
      <c r="L2027" s="262"/>
      <c r="M2027" s="263"/>
      <c r="N2027" s="264"/>
      <c r="O2027" s="264"/>
      <c r="P2027" s="264"/>
      <c r="Q2027" s="264"/>
      <c r="R2027" s="264"/>
      <c r="S2027" s="264"/>
      <c r="T2027" s="265"/>
      <c r="AT2027" s="266" t="s">
        <v>162</v>
      </c>
      <c r="AU2027" s="266" t="s">
        <v>85</v>
      </c>
      <c r="AV2027" s="13" t="s">
        <v>160</v>
      </c>
      <c r="AW2027" s="13" t="s">
        <v>36</v>
      </c>
      <c r="AX2027" s="13" t="s">
        <v>38</v>
      </c>
      <c r="AY2027" s="266" t="s">
        <v>154</v>
      </c>
    </row>
    <row r="2028" s="1" customFormat="1" ht="16.5" customHeight="1">
      <c r="B2028" s="47"/>
      <c r="C2028" s="280" t="s">
        <v>2262</v>
      </c>
      <c r="D2028" s="280" t="s">
        <v>293</v>
      </c>
      <c r="E2028" s="281" t="s">
        <v>2263</v>
      </c>
      <c r="F2028" s="282" t="s">
        <v>2264</v>
      </c>
      <c r="G2028" s="283" t="s">
        <v>159</v>
      </c>
      <c r="H2028" s="284">
        <v>167.45400000000001</v>
      </c>
      <c r="I2028" s="285"/>
      <c r="J2028" s="286">
        <f>ROUND(I2028*H2028,2)</f>
        <v>0</v>
      </c>
      <c r="K2028" s="282" t="s">
        <v>21</v>
      </c>
      <c r="L2028" s="287"/>
      <c r="M2028" s="288" t="s">
        <v>21</v>
      </c>
      <c r="N2028" s="289" t="s">
        <v>47</v>
      </c>
      <c r="O2028" s="48"/>
      <c r="P2028" s="231">
        <f>O2028*H2028</f>
        <v>0</v>
      </c>
      <c r="Q2028" s="231">
        <v>0</v>
      </c>
      <c r="R2028" s="231">
        <f>Q2028*H2028</f>
        <v>0</v>
      </c>
      <c r="S2028" s="231">
        <v>0</v>
      </c>
      <c r="T2028" s="232">
        <f>S2028*H2028</f>
        <v>0</v>
      </c>
      <c r="AR2028" s="24" t="s">
        <v>362</v>
      </c>
      <c r="AT2028" s="24" t="s">
        <v>293</v>
      </c>
      <c r="AU2028" s="24" t="s">
        <v>85</v>
      </c>
      <c r="AY2028" s="24" t="s">
        <v>154</v>
      </c>
      <c r="BE2028" s="233">
        <f>IF(N2028="základní",J2028,0)</f>
        <v>0</v>
      </c>
      <c r="BF2028" s="233">
        <f>IF(N2028="snížená",J2028,0)</f>
        <v>0</v>
      </c>
      <c r="BG2028" s="233">
        <f>IF(N2028="zákl. přenesená",J2028,0)</f>
        <v>0</v>
      </c>
      <c r="BH2028" s="233">
        <f>IF(N2028="sníž. přenesená",J2028,0)</f>
        <v>0</v>
      </c>
      <c r="BI2028" s="233">
        <f>IF(N2028="nulová",J2028,0)</f>
        <v>0</v>
      </c>
      <c r="BJ2028" s="24" t="s">
        <v>38</v>
      </c>
      <c r="BK2028" s="233">
        <f>ROUND(I2028*H2028,2)</f>
        <v>0</v>
      </c>
      <c r="BL2028" s="24" t="s">
        <v>243</v>
      </c>
      <c r="BM2028" s="24" t="s">
        <v>2265</v>
      </c>
    </row>
    <row r="2029" s="1" customFormat="1" ht="16.5" customHeight="1">
      <c r="B2029" s="47"/>
      <c r="C2029" s="222" t="s">
        <v>2266</v>
      </c>
      <c r="D2029" s="222" t="s">
        <v>156</v>
      </c>
      <c r="E2029" s="223" t="s">
        <v>2267</v>
      </c>
      <c r="F2029" s="224" t="s">
        <v>2268</v>
      </c>
      <c r="G2029" s="225" t="s">
        <v>159</v>
      </c>
      <c r="H2029" s="226">
        <v>30.190000000000001</v>
      </c>
      <c r="I2029" s="227"/>
      <c r="J2029" s="228">
        <f>ROUND(I2029*H2029,2)</f>
        <v>0</v>
      </c>
      <c r="K2029" s="224" t="s">
        <v>21</v>
      </c>
      <c r="L2029" s="73"/>
      <c r="M2029" s="229" t="s">
        <v>21</v>
      </c>
      <c r="N2029" s="230" t="s">
        <v>47</v>
      </c>
      <c r="O2029" s="48"/>
      <c r="P2029" s="231">
        <f>O2029*H2029</f>
        <v>0</v>
      </c>
      <c r="Q2029" s="231">
        <v>0</v>
      </c>
      <c r="R2029" s="231">
        <f>Q2029*H2029</f>
        <v>0</v>
      </c>
      <c r="S2029" s="231">
        <v>0</v>
      </c>
      <c r="T2029" s="232">
        <f>S2029*H2029</f>
        <v>0</v>
      </c>
      <c r="AR2029" s="24" t="s">
        <v>243</v>
      </c>
      <c r="AT2029" s="24" t="s">
        <v>156</v>
      </c>
      <c r="AU2029" s="24" t="s">
        <v>85</v>
      </c>
      <c r="AY2029" s="24" t="s">
        <v>154</v>
      </c>
      <c r="BE2029" s="233">
        <f>IF(N2029="základní",J2029,0)</f>
        <v>0</v>
      </c>
      <c r="BF2029" s="233">
        <f>IF(N2029="snížená",J2029,0)</f>
        <v>0</v>
      </c>
      <c r="BG2029" s="233">
        <f>IF(N2029="zákl. přenesená",J2029,0)</f>
        <v>0</v>
      </c>
      <c r="BH2029" s="233">
        <f>IF(N2029="sníž. přenesená",J2029,0)</f>
        <v>0</v>
      </c>
      <c r="BI2029" s="233">
        <f>IF(N2029="nulová",J2029,0)</f>
        <v>0</v>
      </c>
      <c r="BJ2029" s="24" t="s">
        <v>38</v>
      </c>
      <c r="BK2029" s="233">
        <f>ROUND(I2029*H2029,2)</f>
        <v>0</v>
      </c>
      <c r="BL2029" s="24" t="s">
        <v>243</v>
      </c>
      <c r="BM2029" s="24" t="s">
        <v>2269</v>
      </c>
    </row>
    <row r="2030" s="11" customFormat="1">
      <c r="B2030" s="234"/>
      <c r="C2030" s="235"/>
      <c r="D2030" s="236" t="s">
        <v>162</v>
      </c>
      <c r="E2030" s="237" t="s">
        <v>21</v>
      </c>
      <c r="F2030" s="238" t="s">
        <v>303</v>
      </c>
      <c r="G2030" s="235"/>
      <c r="H2030" s="237" t="s">
        <v>21</v>
      </c>
      <c r="I2030" s="239"/>
      <c r="J2030" s="235"/>
      <c r="K2030" s="235"/>
      <c r="L2030" s="240"/>
      <c r="M2030" s="241"/>
      <c r="N2030" s="242"/>
      <c r="O2030" s="242"/>
      <c r="P2030" s="242"/>
      <c r="Q2030" s="242"/>
      <c r="R2030" s="242"/>
      <c r="S2030" s="242"/>
      <c r="T2030" s="243"/>
      <c r="AT2030" s="244" t="s">
        <v>162</v>
      </c>
      <c r="AU2030" s="244" t="s">
        <v>85</v>
      </c>
      <c r="AV2030" s="11" t="s">
        <v>38</v>
      </c>
      <c r="AW2030" s="11" t="s">
        <v>36</v>
      </c>
      <c r="AX2030" s="11" t="s">
        <v>76</v>
      </c>
      <c r="AY2030" s="244" t="s">
        <v>154</v>
      </c>
    </row>
    <row r="2031" s="11" customFormat="1">
      <c r="B2031" s="234"/>
      <c r="C2031" s="235"/>
      <c r="D2031" s="236" t="s">
        <v>162</v>
      </c>
      <c r="E2031" s="237" t="s">
        <v>21</v>
      </c>
      <c r="F2031" s="238" t="s">
        <v>277</v>
      </c>
      <c r="G2031" s="235"/>
      <c r="H2031" s="237" t="s">
        <v>21</v>
      </c>
      <c r="I2031" s="239"/>
      <c r="J2031" s="235"/>
      <c r="K2031" s="235"/>
      <c r="L2031" s="240"/>
      <c r="M2031" s="241"/>
      <c r="N2031" s="242"/>
      <c r="O2031" s="242"/>
      <c r="P2031" s="242"/>
      <c r="Q2031" s="242"/>
      <c r="R2031" s="242"/>
      <c r="S2031" s="242"/>
      <c r="T2031" s="243"/>
      <c r="AT2031" s="244" t="s">
        <v>162</v>
      </c>
      <c r="AU2031" s="244" t="s">
        <v>85</v>
      </c>
      <c r="AV2031" s="11" t="s">
        <v>38</v>
      </c>
      <c r="AW2031" s="11" t="s">
        <v>36</v>
      </c>
      <c r="AX2031" s="11" t="s">
        <v>76</v>
      </c>
      <c r="AY2031" s="244" t="s">
        <v>154</v>
      </c>
    </row>
    <row r="2032" s="11" customFormat="1">
      <c r="B2032" s="234"/>
      <c r="C2032" s="235"/>
      <c r="D2032" s="236" t="s">
        <v>162</v>
      </c>
      <c r="E2032" s="237" t="s">
        <v>21</v>
      </c>
      <c r="F2032" s="238" t="s">
        <v>315</v>
      </c>
      <c r="G2032" s="235"/>
      <c r="H2032" s="237" t="s">
        <v>21</v>
      </c>
      <c r="I2032" s="239"/>
      <c r="J2032" s="235"/>
      <c r="K2032" s="235"/>
      <c r="L2032" s="240"/>
      <c r="M2032" s="241"/>
      <c r="N2032" s="242"/>
      <c r="O2032" s="242"/>
      <c r="P2032" s="242"/>
      <c r="Q2032" s="242"/>
      <c r="R2032" s="242"/>
      <c r="S2032" s="242"/>
      <c r="T2032" s="243"/>
      <c r="AT2032" s="244" t="s">
        <v>162</v>
      </c>
      <c r="AU2032" s="244" t="s">
        <v>85</v>
      </c>
      <c r="AV2032" s="11" t="s">
        <v>38</v>
      </c>
      <c r="AW2032" s="11" t="s">
        <v>36</v>
      </c>
      <c r="AX2032" s="11" t="s">
        <v>76</v>
      </c>
      <c r="AY2032" s="244" t="s">
        <v>154</v>
      </c>
    </row>
    <row r="2033" s="11" customFormat="1">
      <c r="B2033" s="234"/>
      <c r="C2033" s="235"/>
      <c r="D2033" s="236" t="s">
        <v>162</v>
      </c>
      <c r="E2033" s="237" t="s">
        <v>21</v>
      </c>
      <c r="F2033" s="238" t="s">
        <v>316</v>
      </c>
      <c r="G2033" s="235"/>
      <c r="H2033" s="237" t="s">
        <v>21</v>
      </c>
      <c r="I2033" s="239"/>
      <c r="J2033" s="235"/>
      <c r="K2033" s="235"/>
      <c r="L2033" s="240"/>
      <c r="M2033" s="241"/>
      <c r="N2033" s="242"/>
      <c r="O2033" s="242"/>
      <c r="P2033" s="242"/>
      <c r="Q2033" s="242"/>
      <c r="R2033" s="242"/>
      <c r="S2033" s="242"/>
      <c r="T2033" s="243"/>
      <c r="AT2033" s="244" t="s">
        <v>162</v>
      </c>
      <c r="AU2033" s="244" t="s">
        <v>85</v>
      </c>
      <c r="AV2033" s="11" t="s">
        <v>38</v>
      </c>
      <c r="AW2033" s="11" t="s">
        <v>36</v>
      </c>
      <c r="AX2033" s="11" t="s">
        <v>76</v>
      </c>
      <c r="AY2033" s="244" t="s">
        <v>154</v>
      </c>
    </row>
    <row r="2034" s="11" customFormat="1">
      <c r="B2034" s="234"/>
      <c r="C2034" s="235"/>
      <c r="D2034" s="236" t="s">
        <v>162</v>
      </c>
      <c r="E2034" s="237" t="s">
        <v>21</v>
      </c>
      <c r="F2034" s="238" t="s">
        <v>317</v>
      </c>
      <c r="G2034" s="235"/>
      <c r="H2034" s="237" t="s">
        <v>21</v>
      </c>
      <c r="I2034" s="239"/>
      <c r="J2034" s="235"/>
      <c r="K2034" s="235"/>
      <c r="L2034" s="240"/>
      <c r="M2034" s="241"/>
      <c r="N2034" s="242"/>
      <c r="O2034" s="242"/>
      <c r="P2034" s="242"/>
      <c r="Q2034" s="242"/>
      <c r="R2034" s="242"/>
      <c r="S2034" s="242"/>
      <c r="T2034" s="243"/>
      <c r="AT2034" s="244" t="s">
        <v>162</v>
      </c>
      <c r="AU2034" s="244" t="s">
        <v>85</v>
      </c>
      <c r="AV2034" s="11" t="s">
        <v>38</v>
      </c>
      <c r="AW2034" s="11" t="s">
        <v>36</v>
      </c>
      <c r="AX2034" s="11" t="s">
        <v>76</v>
      </c>
      <c r="AY2034" s="244" t="s">
        <v>154</v>
      </c>
    </row>
    <row r="2035" s="12" customFormat="1">
      <c r="B2035" s="245"/>
      <c r="C2035" s="246"/>
      <c r="D2035" s="236" t="s">
        <v>162</v>
      </c>
      <c r="E2035" s="247" t="s">
        <v>21</v>
      </c>
      <c r="F2035" s="248" t="s">
        <v>366</v>
      </c>
      <c r="G2035" s="246"/>
      <c r="H2035" s="249">
        <v>0.35999999999999999</v>
      </c>
      <c r="I2035" s="250"/>
      <c r="J2035" s="246"/>
      <c r="K2035" s="246"/>
      <c r="L2035" s="251"/>
      <c r="M2035" s="252"/>
      <c r="N2035" s="253"/>
      <c r="O2035" s="253"/>
      <c r="P2035" s="253"/>
      <c r="Q2035" s="253"/>
      <c r="R2035" s="253"/>
      <c r="S2035" s="253"/>
      <c r="T2035" s="254"/>
      <c r="AT2035" s="255" t="s">
        <v>162</v>
      </c>
      <c r="AU2035" s="255" t="s">
        <v>85</v>
      </c>
      <c r="AV2035" s="12" t="s">
        <v>85</v>
      </c>
      <c r="AW2035" s="12" t="s">
        <v>36</v>
      </c>
      <c r="AX2035" s="12" t="s">
        <v>76</v>
      </c>
      <c r="AY2035" s="255" t="s">
        <v>154</v>
      </c>
    </row>
    <row r="2036" s="12" customFormat="1">
      <c r="B2036" s="245"/>
      <c r="C2036" s="246"/>
      <c r="D2036" s="236" t="s">
        <v>162</v>
      </c>
      <c r="E2036" s="247" t="s">
        <v>21</v>
      </c>
      <c r="F2036" s="248" t="s">
        <v>367</v>
      </c>
      <c r="G2036" s="246"/>
      <c r="H2036" s="249">
        <v>0.27000000000000002</v>
      </c>
      <c r="I2036" s="250"/>
      <c r="J2036" s="246"/>
      <c r="K2036" s="246"/>
      <c r="L2036" s="251"/>
      <c r="M2036" s="252"/>
      <c r="N2036" s="253"/>
      <c r="O2036" s="253"/>
      <c r="P2036" s="253"/>
      <c r="Q2036" s="253"/>
      <c r="R2036" s="253"/>
      <c r="S2036" s="253"/>
      <c r="T2036" s="254"/>
      <c r="AT2036" s="255" t="s">
        <v>162</v>
      </c>
      <c r="AU2036" s="255" t="s">
        <v>85</v>
      </c>
      <c r="AV2036" s="12" t="s">
        <v>85</v>
      </c>
      <c r="AW2036" s="12" t="s">
        <v>36</v>
      </c>
      <c r="AX2036" s="12" t="s">
        <v>76</v>
      </c>
      <c r="AY2036" s="255" t="s">
        <v>154</v>
      </c>
    </row>
    <row r="2037" s="12" customFormat="1">
      <c r="B2037" s="245"/>
      <c r="C2037" s="246"/>
      <c r="D2037" s="236" t="s">
        <v>162</v>
      </c>
      <c r="E2037" s="247" t="s">
        <v>21</v>
      </c>
      <c r="F2037" s="248" t="s">
        <v>368</v>
      </c>
      <c r="G2037" s="246"/>
      <c r="H2037" s="249">
        <v>4.9299999999999997</v>
      </c>
      <c r="I2037" s="250"/>
      <c r="J2037" s="246"/>
      <c r="K2037" s="246"/>
      <c r="L2037" s="251"/>
      <c r="M2037" s="252"/>
      <c r="N2037" s="253"/>
      <c r="O2037" s="253"/>
      <c r="P2037" s="253"/>
      <c r="Q2037" s="253"/>
      <c r="R2037" s="253"/>
      <c r="S2037" s="253"/>
      <c r="T2037" s="254"/>
      <c r="AT2037" s="255" t="s">
        <v>162</v>
      </c>
      <c r="AU2037" s="255" t="s">
        <v>85</v>
      </c>
      <c r="AV2037" s="12" t="s">
        <v>85</v>
      </c>
      <c r="AW2037" s="12" t="s">
        <v>36</v>
      </c>
      <c r="AX2037" s="12" t="s">
        <v>76</v>
      </c>
      <c r="AY2037" s="255" t="s">
        <v>154</v>
      </c>
    </row>
    <row r="2038" s="12" customFormat="1">
      <c r="B2038" s="245"/>
      <c r="C2038" s="246"/>
      <c r="D2038" s="236" t="s">
        <v>162</v>
      </c>
      <c r="E2038" s="247" t="s">
        <v>21</v>
      </c>
      <c r="F2038" s="248" t="s">
        <v>369</v>
      </c>
      <c r="G2038" s="246"/>
      <c r="H2038" s="249">
        <v>6.0449999999999999</v>
      </c>
      <c r="I2038" s="250"/>
      <c r="J2038" s="246"/>
      <c r="K2038" s="246"/>
      <c r="L2038" s="251"/>
      <c r="M2038" s="252"/>
      <c r="N2038" s="253"/>
      <c r="O2038" s="253"/>
      <c r="P2038" s="253"/>
      <c r="Q2038" s="253"/>
      <c r="R2038" s="253"/>
      <c r="S2038" s="253"/>
      <c r="T2038" s="254"/>
      <c r="AT2038" s="255" t="s">
        <v>162</v>
      </c>
      <c r="AU2038" s="255" t="s">
        <v>85</v>
      </c>
      <c r="AV2038" s="12" t="s">
        <v>85</v>
      </c>
      <c r="AW2038" s="12" t="s">
        <v>36</v>
      </c>
      <c r="AX2038" s="12" t="s">
        <v>76</v>
      </c>
      <c r="AY2038" s="255" t="s">
        <v>154</v>
      </c>
    </row>
    <row r="2039" s="12" customFormat="1">
      <c r="B2039" s="245"/>
      <c r="C2039" s="246"/>
      <c r="D2039" s="236" t="s">
        <v>162</v>
      </c>
      <c r="E2039" s="247" t="s">
        <v>21</v>
      </c>
      <c r="F2039" s="248" t="s">
        <v>370</v>
      </c>
      <c r="G2039" s="246"/>
      <c r="H2039" s="249">
        <v>4.4199999999999999</v>
      </c>
      <c r="I2039" s="250"/>
      <c r="J2039" s="246"/>
      <c r="K2039" s="246"/>
      <c r="L2039" s="251"/>
      <c r="M2039" s="252"/>
      <c r="N2039" s="253"/>
      <c r="O2039" s="253"/>
      <c r="P2039" s="253"/>
      <c r="Q2039" s="253"/>
      <c r="R2039" s="253"/>
      <c r="S2039" s="253"/>
      <c r="T2039" s="254"/>
      <c r="AT2039" s="255" t="s">
        <v>162</v>
      </c>
      <c r="AU2039" s="255" t="s">
        <v>85</v>
      </c>
      <c r="AV2039" s="12" t="s">
        <v>85</v>
      </c>
      <c r="AW2039" s="12" t="s">
        <v>36</v>
      </c>
      <c r="AX2039" s="12" t="s">
        <v>76</v>
      </c>
      <c r="AY2039" s="255" t="s">
        <v>154</v>
      </c>
    </row>
    <row r="2040" s="12" customFormat="1">
      <c r="B2040" s="245"/>
      <c r="C2040" s="246"/>
      <c r="D2040" s="236" t="s">
        <v>162</v>
      </c>
      <c r="E2040" s="247" t="s">
        <v>21</v>
      </c>
      <c r="F2040" s="248" t="s">
        <v>371</v>
      </c>
      <c r="G2040" s="246"/>
      <c r="H2040" s="249">
        <v>1.161</v>
      </c>
      <c r="I2040" s="250"/>
      <c r="J2040" s="246"/>
      <c r="K2040" s="246"/>
      <c r="L2040" s="251"/>
      <c r="M2040" s="252"/>
      <c r="N2040" s="253"/>
      <c r="O2040" s="253"/>
      <c r="P2040" s="253"/>
      <c r="Q2040" s="253"/>
      <c r="R2040" s="253"/>
      <c r="S2040" s="253"/>
      <c r="T2040" s="254"/>
      <c r="AT2040" s="255" t="s">
        <v>162</v>
      </c>
      <c r="AU2040" s="255" t="s">
        <v>85</v>
      </c>
      <c r="AV2040" s="12" t="s">
        <v>85</v>
      </c>
      <c r="AW2040" s="12" t="s">
        <v>36</v>
      </c>
      <c r="AX2040" s="12" t="s">
        <v>76</v>
      </c>
      <c r="AY2040" s="255" t="s">
        <v>154</v>
      </c>
    </row>
    <row r="2041" s="12" customFormat="1">
      <c r="B2041" s="245"/>
      <c r="C2041" s="246"/>
      <c r="D2041" s="236" t="s">
        <v>162</v>
      </c>
      <c r="E2041" s="247" t="s">
        <v>21</v>
      </c>
      <c r="F2041" s="248" t="s">
        <v>372</v>
      </c>
      <c r="G2041" s="246"/>
      <c r="H2041" s="249">
        <v>3.8959999999999999</v>
      </c>
      <c r="I2041" s="250"/>
      <c r="J2041" s="246"/>
      <c r="K2041" s="246"/>
      <c r="L2041" s="251"/>
      <c r="M2041" s="252"/>
      <c r="N2041" s="253"/>
      <c r="O2041" s="253"/>
      <c r="P2041" s="253"/>
      <c r="Q2041" s="253"/>
      <c r="R2041" s="253"/>
      <c r="S2041" s="253"/>
      <c r="T2041" s="254"/>
      <c r="AT2041" s="255" t="s">
        <v>162</v>
      </c>
      <c r="AU2041" s="255" t="s">
        <v>85</v>
      </c>
      <c r="AV2041" s="12" t="s">
        <v>85</v>
      </c>
      <c r="AW2041" s="12" t="s">
        <v>36</v>
      </c>
      <c r="AX2041" s="12" t="s">
        <v>76</v>
      </c>
      <c r="AY2041" s="255" t="s">
        <v>154</v>
      </c>
    </row>
    <row r="2042" s="12" customFormat="1">
      <c r="B2042" s="245"/>
      <c r="C2042" s="246"/>
      <c r="D2042" s="236" t="s">
        <v>162</v>
      </c>
      <c r="E2042" s="247" t="s">
        <v>21</v>
      </c>
      <c r="F2042" s="248" t="s">
        <v>373</v>
      </c>
      <c r="G2042" s="246"/>
      <c r="H2042" s="249">
        <v>1.548</v>
      </c>
      <c r="I2042" s="250"/>
      <c r="J2042" s="246"/>
      <c r="K2042" s="246"/>
      <c r="L2042" s="251"/>
      <c r="M2042" s="252"/>
      <c r="N2042" s="253"/>
      <c r="O2042" s="253"/>
      <c r="P2042" s="253"/>
      <c r="Q2042" s="253"/>
      <c r="R2042" s="253"/>
      <c r="S2042" s="253"/>
      <c r="T2042" s="254"/>
      <c r="AT2042" s="255" t="s">
        <v>162</v>
      </c>
      <c r="AU2042" s="255" t="s">
        <v>85</v>
      </c>
      <c r="AV2042" s="12" t="s">
        <v>85</v>
      </c>
      <c r="AW2042" s="12" t="s">
        <v>36</v>
      </c>
      <c r="AX2042" s="12" t="s">
        <v>76</v>
      </c>
      <c r="AY2042" s="255" t="s">
        <v>154</v>
      </c>
    </row>
    <row r="2043" s="14" customFormat="1">
      <c r="B2043" s="267"/>
      <c r="C2043" s="268"/>
      <c r="D2043" s="236" t="s">
        <v>162</v>
      </c>
      <c r="E2043" s="269" t="s">
        <v>21</v>
      </c>
      <c r="F2043" s="270" t="s">
        <v>326</v>
      </c>
      <c r="G2043" s="268"/>
      <c r="H2043" s="271">
        <v>22.629999999999999</v>
      </c>
      <c r="I2043" s="272"/>
      <c r="J2043" s="268"/>
      <c r="K2043" s="268"/>
      <c r="L2043" s="273"/>
      <c r="M2043" s="274"/>
      <c r="N2043" s="275"/>
      <c r="O2043" s="275"/>
      <c r="P2043" s="275"/>
      <c r="Q2043" s="275"/>
      <c r="R2043" s="275"/>
      <c r="S2043" s="275"/>
      <c r="T2043" s="276"/>
      <c r="AT2043" s="277" t="s">
        <v>162</v>
      </c>
      <c r="AU2043" s="277" t="s">
        <v>85</v>
      </c>
      <c r="AV2043" s="14" t="s">
        <v>170</v>
      </c>
      <c r="AW2043" s="14" t="s">
        <v>36</v>
      </c>
      <c r="AX2043" s="14" t="s">
        <v>76</v>
      </c>
      <c r="AY2043" s="277" t="s">
        <v>154</v>
      </c>
    </row>
    <row r="2044" s="12" customFormat="1">
      <c r="B2044" s="245"/>
      <c r="C2044" s="246"/>
      <c r="D2044" s="236" t="s">
        <v>162</v>
      </c>
      <c r="E2044" s="247" t="s">
        <v>21</v>
      </c>
      <c r="F2044" s="248" t="s">
        <v>374</v>
      </c>
      <c r="G2044" s="246"/>
      <c r="H2044" s="249">
        <v>7.5599999999999996</v>
      </c>
      <c r="I2044" s="250"/>
      <c r="J2044" s="246"/>
      <c r="K2044" s="246"/>
      <c r="L2044" s="251"/>
      <c r="M2044" s="252"/>
      <c r="N2044" s="253"/>
      <c r="O2044" s="253"/>
      <c r="P2044" s="253"/>
      <c r="Q2044" s="253"/>
      <c r="R2044" s="253"/>
      <c r="S2044" s="253"/>
      <c r="T2044" s="254"/>
      <c r="AT2044" s="255" t="s">
        <v>162</v>
      </c>
      <c r="AU2044" s="255" t="s">
        <v>85</v>
      </c>
      <c r="AV2044" s="12" t="s">
        <v>85</v>
      </c>
      <c r="AW2044" s="12" t="s">
        <v>36</v>
      </c>
      <c r="AX2044" s="12" t="s">
        <v>76</v>
      </c>
      <c r="AY2044" s="255" t="s">
        <v>154</v>
      </c>
    </row>
    <row r="2045" s="14" customFormat="1">
      <c r="B2045" s="267"/>
      <c r="C2045" s="268"/>
      <c r="D2045" s="236" t="s">
        <v>162</v>
      </c>
      <c r="E2045" s="269" t="s">
        <v>21</v>
      </c>
      <c r="F2045" s="270" t="s">
        <v>331</v>
      </c>
      <c r="G2045" s="268"/>
      <c r="H2045" s="271">
        <v>7.5599999999999996</v>
      </c>
      <c r="I2045" s="272"/>
      <c r="J2045" s="268"/>
      <c r="K2045" s="268"/>
      <c r="L2045" s="273"/>
      <c r="M2045" s="274"/>
      <c r="N2045" s="275"/>
      <c r="O2045" s="275"/>
      <c r="P2045" s="275"/>
      <c r="Q2045" s="275"/>
      <c r="R2045" s="275"/>
      <c r="S2045" s="275"/>
      <c r="T2045" s="276"/>
      <c r="AT2045" s="277" t="s">
        <v>162</v>
      </c>
      <c r="AU2045" s="277" t="s">
        <v>85</v>
      </c>
      <c r="AV2045" s="14" t="s">
        <v>170</v>
      </c>
      <c r="AW2045" s="14" t="s">
        <v>36</v>
      </c>
      <c r="AX2045" s="14" t="s">
        <v>76</v>
      </c>
      <c r="AY2045" s="277" t="s">
        <v>154</v>
      </c>
    </row>
    <row r="2046" s="13" customFormat="1">
      <c r="B2046" s="256"/>
      <c r="C2046" s="257"/>
      <c r="D2046" s="236" t="s">
        <v>162</v>
      </c>
      <c r="E2046" s="258" t="s">
        <v>21</v>
      </c>
      <c r="F2046" s="259" t="s">
        <v>166</v>
      </c>
      <c r="G2046" s="257"/>
      <c r="H2046" s="260">
        <v>30.190000000000001</v>
      </c>
      <c r="I2046" s="261"/>
      <c r="J2046" s="257"/>
      <c r="K2046" s="257"/>
      <c r="L2046" s="262"/>
      <c r="M2046" s="263"/>
      <c r="N2046" s="264"/>
      <c r="O2046" s="264"/>
      <c r="P2046" s="264"/>
      <c r="Q2046" s="264"/>
      <c r="R2046" s="264"/>
      <c r="S2046" s="264"/>
      <c r="T2046" s="265"/>
      <c r="AT2046" s="266" t="s">
        <v>162</v>
      </c>
      <c r="AU2046" s="266" t="s">
        <v>85</v>
      </c>
      <c r="AV2046" s="13" t="s">
        <v>160</v>
      </c>
      <c r="AW2046" s="13" t="s">
        <v>36</v>
      </c>
      <c r="AX2046" s="13" t="s">
        <v>38</v>
      </c>
      <c r="AY2046" s="266" t="s">
        <v>154</v>
      </c>
    </row>
    <row r="2047" s="1" customFormat="1" ht="16.5" customHeight="1">
      <c r="B2047" s="47"/>
      <c r="C2047" s="280" t="s">
        <v>2270</v>
      </c>
      <c r="D2047" s="280" t="s">
        <v>293</v>
      </c>
      <c r="E2047" s="281" t="s">
        <v>2271</v>
      </c>
      <c r="F2047" s="282" t="s">
        <v>2272</v>
      </c>
      <c r="G2047" s="283" t="s">
        <v>159</v>
      </c>
      <c r="H2047" s="284">
        <v>31.699999999999999</v>
      </c>
      <c r="I2047" s="285"/>
      <c r="J2047" s="286">
        <f>ROUND(I2047*H2047,2)</f>
        <v>0</v>
      </c>
      <c r="K2047" s="282" t="s">
        <v>21</v>
      </c>
      <c r="L2047" s="287"/>
      <c r="M2047" s="288" t="s">
        <v>21</v>
      </c>
      <c r="N2047" s="289" t="s">
        <v>47</v>
      </c>
      <c r="O2047" s="48"/>
      <c r="P2047" s="231">
        <f>O2047*H2047</f>
        <v>0</v>
      </c>
      <c r="Q2047" s="231">
        <v>0</v>
      </c>
      <c r="R2047" s="231">
        <f>Q2047*H2047</f>
        <v>0</v>
      </c>
      <c r="S2047" s="231">
        <v>0</v>
      </c>
      <c r="T2047" s="232">
        <f>S2047*H2047</f>
        <v>0</v>
      </c>
      <c r="AR2047" s="24" t="s">
        <v>362</v>
      </c>
      <c r="AT2047" s="24" t="s">
        <v>293</v>
      </c>
      <c r="AU2047" s="24" t="s">
        <v>85</v>
      </c>
      <c r="AY2047" s="24" t="s">
        <v>154</v>
      </c>
      <c r="BE2047" s="233">
        <f>IF(N2047="základní",J2047,0)</f>
        <v>0</v>
      </c>
      <c r="BF2047" s="233">
        <f>IF(N2047="snížená",J2047,0)</f>
        <v>0</v>
      </c>
      <c r="BG2047" s="233">
        <f>IF(N2047="zákl. přenesená",J2047,0)</f>
        <v>0</v>
      </c>
      <c r="BH2047" s="233">
        <f>IF(N2047="sníž. přenesená",J2047,0)</f>
        <v>0</v>
      </c>
      <c r="BI2047" s="233">
        <f>IF(N2047="nulová",J2047,0)</f>
        <v>0</v>
      </c>
      <c r="BJ2047" s="24" t="s">
        <v>38</v>
      </c>
      <c r="BK2047" s="233">
        <f>ROUND(I2047*H2047,2)</f>
        <v>0</v>
      </c>
      <c r="BL2047" s="24" t="s">
        <v>243</v>
      </c>
      <c r="BM2047" s="24" t="s">
        <v>2273</v>
      </c>
    </row>
    <row r="2048" s="1" customFormat="1" ht="25.5" customHeight="1">
      <c r="B2048" s="47"/>
      <c r="C2048" s="222" t="s">
        <v>2274</v>
      </c>
      <c r="D2048" s="222" t="s">
        <v>156</v>
      </c>
      <c r="E2048" s="223" t="s">
        <v>2275</v>
      </c>
      <c r="F2048" s="224" t="s">
        <v>2276</v>
      </c>
      <c r="G2048" s="225" t="s">
        <v>159</v>
      </c>
      <c r="H2048" s="226">
        <v>38.694000000000003</v>
      </c>
      <c r="I2048" s="227"/>
      <c r="J2048" s="228">
        <f>ROUND(I2048*H2048,2)</f>
        <v>0</v>
      </c>
      <c r="K2048" s="224" t="s">
        <v>21</v>
      </c>
      <c r="L2048" s="73"/>
      <c r="M2048" s="229" t="s">
        <v>21</v>
      </c>
      <c r="N2048" s="230" t="s">
        <v>47</v>
      </c>
      <c r="O2048" s="48"/>
      <c r="P2048" s="231">
        <f>O2048*H2048</f>
        <v>0</v>
      </c>
      <c r="Q2048" s="231">
        <v>0.00020000000000000001</v>
      </c>
      <c r="R2048" s="231">
        <f>Q2048*H2048</f>
        <v>0.0077388000000000005</v>
      </c>
      <c r="S2048" s="231">
        <v>0</v>
      </c>
      <c r="T2048" s="232">
        <f>S2048*H2048</f>
        <v>0</v>
      </c>
      <c r="AR2048" s="24" t="s">
        <v>243</v>
      </c>
      <c r="AT2048" s="24" t="s">
        <v>156</v>
      </c>
      <c r="AU2048" s="24" t="s">
        <v>85</v>
      </c>
      <c r="AY2048" s="24" t="s">
        <v>154</v>
      </c>
      <c r="BE2048" s="233">
        <f>IF(N2048="základní",J2048,0)</f>
        <v>0</v>
      </c>
      <c r="BF2048" s="233">
        <f>IF(N2048="snížená",J2048,0)</f>
        <v>0</v>
      </c>
      <c r="BG2048" s="233">
        <f>IF(N2048="zákl. přenesená",J2048,0)</f>
        <v>0</v>
      </c>
      <c r="BH2048" s="233">
        <f>IF(N2048="sníž. přenesená",J2048,0)</f>
        <v>0</v>
      </c>
      <c r="BI2048" s="233">
        <f>IF(N2048="nulová",J2048,0)</f>
        <v>0</v>
      </c>
      <c r="BJ2048" s="24" t="s">
        <v>38</v>
      </c>
      <c r="BK2048" s="233">
        <f>ROUND(I2048*H2048,2)</f>
        <v>0</v>
      </c>
      <c r="BL2048" s="24" t="s">
        <v>243</v>
      </c>
      <c r="BM2048" s="24" t="s">
        <v>2277</v>
      </c>
    </row>
    <row r="2049" s="1" customFormat="1" ht="25.5" customHeight="1">
      <c r="B2049" s="47"/>
      <c r="C2049" s="222" t="s">
        <v>2278</v>
      </c>
      <c r="D2049" s="222" t="s">
        <v>156</v>
      </c>
      <c r="E2049" s="223" t="s">
        <v>2279</v>
      </c>
      <c r="F2049" s="224" t="s">
        <v>2280</v>
      </c>
      <c r="G2049" s="225" t="s">
        <v>159</v>
      </c>
      <c r="H2049" s="226">
        <v>22.629999999999999</v>
      </c>
      <c r="I2049" s="227"/>
      <c r="J2049" s="228">
        <f>ROUND(I2049*H2049,2)</f>
        <v>0</v>
      </c>
      <c r="K2049" s="224" t="s">
        <v>21</v>
      </c>
      <c r="L2049" s="73"/>
      <c r="M2049" s="229" t="s">
        <v>21</v>
      </c>
      <c r="N2049" s="230" t="s">
        <v>47</v>
      </c>
      <c r="O2049" s="48"/>
      <c r="P2049" s="231">
        <f>O2049*H2049</f>
        <v>0</v>
      </c>
      <c r="Q2049" s="231">
        <v>2.0000000000000002E-05</v>
      </c>
      <c r="R2049" s="231">
        <f>Q2049*H2049</f>
        <v>0.0004526</v>
      </c>
      <c r="S2049" s="231">
        <v>0</v>
      </c>
      <c r="T2049" s="232">
        <f>S2049*H2049</f>
        <v>0</v>
      </c>
      <c r="AR2049" s="24" t="s">
        <v>243</v>
      </c>
      <c r="AT2049" s="24" t="s">
        <v>156</v>
      </c>
      <c r="AU2049" s="24" t="s">
        <v>85</v>
      </c>
      <c r="AY2049" s="24" t="s">
        <v>154</v>
      </c>
      <c r="BE2049" s="233">
        <f>IF(N2049="základní",J2049,0)</f>
        <v>0</v>
      </c>
      <c r="BF2049" s="233">
        <f>IF(N2049="snížená",J2049,0)</f>
        <v>0</v>
      </c>
      <c r="BG2049" s="233">
        <f>IF(N2049="zákl. přenesená",J2049,0)</f>
        <v>0</v>
      </c>
      <c r="BH2049" s="233">
        <f>IF(N2049="sníž. přenesená",J2049,0)</f>
        <v>0</v>
      </c>
      <c r="BI2049" s="233">
        <f>IF(N2049="nulová",J2049,0)</f>
        <v>0</v>
      </c>
      <c r="BJ2049" s="24" t="s">
        <v>38</v>
      </c>
      <c r="BK2049" s="233">
        <f>ROUND(I2049*H2049,2)</f>
        <v>0</v>
      </c>
      <c r="BL2049" s="24" t="s">
        <v>243</v>
      </c>
      <c r="BM2049" s="24" t="s">
        <v>2281</v>
      </c>
    </row>
    <row r="2050" s="11" customFormat="1">
      <c r="B2050" s="234"/>
      <c r="C2050" s="235"/>
      <c r="D2050" s="236" t="s">
        <v>162</v>
      </c>
      <c r="E2050" s="237" t="s">
        <v>21</v>
      </c>
      <c r="F2050" s="238" t="s">
        <v>303</v>
      </c>
      <c r="G2050" s="235"/>
      <c r="H2050" s="237" t="s">
        <v>21</v>
      </c>
      <c r="I2050" s="239"/>
      <c r="J2050" s="235"/>
      <c r="K2050" s="235"/>
      <c r="L2050" s="240"/>
      <c r="M2050" s="241"/>
      <c r="N2050" s="242"/>
      <c r="O2050" s="242"/>
      <c r="P2050" s="242"/>
      <c r="Q2050" s="242"/>
      <c r="R2050" s="242"/>
      <c r="S2050" s="242"/>
      <c r="T2050" s="243"/>
      <c r="AT2050" s="244" t="s">
        <v>162</v>
      </c>
      <c r="AU2050" s="244" t="s">
        <v>85</v>
      </c>
      <c r="AV2050" s="11" t="s">
        <v>38</v>
      </c>
      <c r="AW2050" s="11" t="s">
        <v>36</v>
      </c>
      <c r="AX2050" s="11" t="s">
        <v>76</v>
      </c>
      <c r="AY2050" s="244" t="s">
        <v>154</v>
      </c>
    </row>
    <row r="2051" s="11" customFormat="1">
      <c r="B2051" s="234"/>
      <c r="C2051" s="235"/>
      <c r="D2051" s="236" t="s">
        <v>162</v>
      </c>
      <c r="E2051" s="237" t="s">
        <v>21</v>
      </c>
      <c r="F2051" s="238" t="s">
        <v>277</v>
      </c>
      <c r="G2051" s="235"/>
      <c r="H2051" s="237" t="s">
        <v>21</v>
      </c>
      <c r="I2051" s="239"/>
      <c r="J2051" s="235"/>
      <c r="K2051" s="235"/>
      <c r="L2051" s="240"/>
      <c r="M2051" s="241"/>
      <c r="N2051" s="242"/>
      <c r="O2051" s="242"/>
      <c r="P2051" s="242"/>
      <c r="Q2051" s="242"/>
      <c r="R2051" s="242"/>
      <c r="S2051" s="242"/>
      <c r="T2051" s="243"/>
      <c r="AT2051" s="244" t="s">
        <v>162</v>
      </c>
      <c r="AU2051" s="244" t="s">
        <v>85</v>
      </c>
      <c r="AV2051" s="11" t="s">
        <v>38</v>
      </c>
      <c r="AW2051" s="11" t="s">
        <v>36</v>
      </c>
      <c r="AX2051" s="11" t="s">
        <v>76</v>
      </c>
      <c r="AY2051" s="244" t="s">
        <v>154</v>
      </c>
    </row>
    <row r="2052" s="11" customFormat="1">
      <c r="B2052" s="234"/>
      <c r="C2052" s="235"/>
      <c r="D2052" s="236" t="s">
        <v>162</v>
      </c>
      <c r="E2052" s="237" t="s">
        <v>21</v>
      </c>
      <c r="F2052" s="238" t="s">
        <v>315</v>
      </c>
      <c r="G2052" s="235"/>
      <c r="H2052" s="237" t="s">
        <v>21</v>
      </c>
      <c r="I2052" s="239"/>
      <c r="J2052" s="235"/>
      <c r="K2052" s="235"/>
      <c r="L2052" s="240"/>
      <c r="M2052" s="241"/>
      <c r="N2052" s="242"/>
      <c r="O2052" s="242"/>
      <c r="P2052" s="242"/>
      <c r="Q2052" s="242"/>
      <c r="R2052" s="242"/>
      <c r="S2052" s="242"/>
      <c r="T2052" s="243"/>
      <c r="AT2052" s="244" t="s">
        <v>162</v>
      </c>
      <c r="AU2052" s="244" t="s">
        <v>85</v>
      </c>
      <c r="AV2052" s="11" t="s">
        <v>38</v>
      </c>
      <c r="AW2052" s="11" t="s">
        <v>36</v>
      </c>
      <c r="AX2052" s="11" t="s">
        <v>76</v>
      </c>
      <c r="AY2052" s="244" t="s">
        <v>154</v>
      </c>
    </row>
    <row r="2053" s="11" customFormat="1">
      <c r="B2053" s="234"/>
      <c r="C2053" s="235"/>
      <c r="D2053" s="236" t="s">
        <v>162</v>
      </c>
      <c r="E2053" s="237" t="s">
        <v>21</v>
      </c>
      <c r="F2053" s="238" t="s">
        <v>316</v>
      </c>
      <c r="G2053" s="235"/>
      <c r="H2053" s="237" t="s">
        <v>21</v>
      </c>
      <c r="I2053" s="239"/>
      <c r="J2053" s="235"/>
      <c r="K2053" s="235"/>
      <c r="L2053" s="240"/>
      <c r="M2053" s="241"/>
      <c r="N2053" s="242"/>
      <c r="O2053" s="242"/>
      <c r="P2053" s="242"/>
      <c r="Q2053" s="242"/>
      <c r="R2053" s="242"/>
      <c r="S2053" s="242"/>
      <c r="T2053" s="243"/>
      <c r="AT2053" s="244" t="s">
        <v>162</v>
      </c>
      <c r="AU2053" s="244" t="s">
        <v>85</v>
      </c>
      <c r="AV2053" s="11" t="s">
        <v>38</v>
      </c>
      <c r="AW2053" s="11" t="s">
        <v>36</v>
      </c>
      <c r="AX2053" s="11" t="s">
        <v>76</v>
      </c>
      <c r="AY2053" s="244" t="s">
        <v>154</v>
      </c>
    </row>
    <row r="2054" s="11" customFormat="1">
      <c r="B2054" s="234"/>
      <c r="C2054" s="235"/>
      <c r="D2054" s="236" t="s">
        <v>162</v>
      </c>
      <c r="E2054" s="237" t="s">
        <v>21</v>
      </c>
      <c r="F2054" s="238" t="s">
        <v>317</v>
      </c>
      <c r="G2054" s="235"/>
      <c r="H2054" s="237" t="s">
        <v>21</v>
      </c>
      <c r="I2054" s="239"/>
      <c r="J2054" s="235"/>
      <c r="K2054" s="235"/>
      <c r="L2054" s="240"/>
      <c r="M2054" s="241"/>
      <c r="N2054" s="242"/>
      <c r="O2054" s="242"/>
      <c r="P2054" s="242"/>
      <c r="Q2054" s="242"/>
      <c r="R2054" s="242"/>
      <c r="S2054" s="242"/>
      <c r="T2054" s="243"/>
      <c r="AT2054" s="244" t="s">
        <v>162</v>
      </c>
      <c r="AU2054" s="244" t="s">
        <v>85</v>
      </c>
      <c r="AV2054" s="11" t="s">
        <v>38</v>
      </c>
      <c r="AW2054" s="11" t="s">
        <v>36</v>
      </c>
      <c r="AX2054" s="11" t="s">
        <v>76</v>
      </c>
      <c r="AY2054" s="244" t="s">
        <v>154</v>
      </c>
    </row>
    <row r="2055" s="12" customFormat="1">
      <c r="B2055" s="245"/>
      <c r="C2055" s="246"/>
      <c r="D2055" s="236" t="s">
        <v>162</v>
      </c>
      <c r="E2055" s="247" t="s">
        <v>21</v>
      </c>
      <c r="F2055" s="248" t="s">
        <v>366</v>
      </c>
      <c r="G2055" s="246"/>
      <c r="H2055" s="249">
        <v>0.35999999999999999</v>
      </c>
      <c r="I2055" s="250"/>
      <c r="J2055" s="246"/>
      <c r="K2055" s="246"/>
      <c r="L2055" s="251"/>
      <c r="M2055" s="252"/>
      <c r="N2055" s="253"/>
      <c r="O2055" s="253"/>
      <c r="P2055" s="253"/>
      <c r="Q2055" s="253"/>
      <c r="R2055" s="253"/>
      <c r="S2055" s="253"/>
      <c r="T2055" s="254"/>
      <c r="AT2055" s="255" t="s">
        <v>162</v>
      </c>
      <c r="AU2055" s="255" t="s">
        <v>85</v>
      </c>
      <c r="AV2055" s="12" t="s">
        <v>85</v>
      </c>
      <c r="AW2055" s="12" t="s">
        <v>36</v>
      </c>
      <c r="AX2055" s="12" t="s">
        <v>76</v>
      </c>
      <c r="AY2055" s="255" t="s">
        <v>154</v>
      </c>
    </row>
    <row r="2056" s="12" customFormat="1">
      <c r="B2056" s="245"/>
      <c r="C2056" s="246"/>
      <c r="D2056" s="236" t="s">
        <v>162</v>
      </c>
      <c r="E2056" s="247" t="s">
        <v>21</v>
      </c>
      <c r="F2056" s="248" t="s">
        <v>367</v>
      </c>
      <c r="G2056" s="246"/>
      <c r="H2056" s="249">
        <v>0.27000000000000002</v>
      </c>
      <c r="I2056" s="250"/>
      <c r="J2056" s="246"/>
      <c r="K2056" s="246"/>
      <c r="L2056" s="251"/>
      <c r="M2056" s="252"/>
      <c r="N2056" s="253"/>
      <c r="O2056" s="253"/>
      <c r="P2056" s="253"/>
      <c r="Q2056" s="253"/>
      <c r="R2056" s="253"/>
      <c r="S2056" s="253"/>
      <c r="T2056" s="254"/>
      <c r="AT2056" s="255" t="s">
        <v>162</v>
      </c>
      <c r="AU2056" s="255" t="s">
        <v>85</v>
      </c>
      <c r="AV2056" s="12" t="s">
        <v>85</v>
      </c>
      <c r="AW2056" s="12" t="s">
        <v>36</v>
      </c>
      <c r="AX2056" s="12" t="s">
        <v>76</v>
      </c>
      <c r="AY2056" s="255" t="s">
        <v>154</v>
      </c>
    </row>
    <row r="2057" s="12" customFormat="1">
      <c r="B2057" s="245"/>
      <c r="C2057" s="246"/>
      <c r="D2057" s="236" t="s">
        <v>162</v>
      </c>
      <c r="E2057" s="247" t="s">
        <v>21</v>
      </c>
      <c r="F2057" s="248" t="s">
        <v>368</v>
      </c>
      <c r="G2057" s="246"/>
      <c r="H2057" s="249">
        <v>4.9299999999999997</v>
      </c>
      <c r="I2057" s="250"/>
      <c r="J2057" s="246"/>
      <c r="K2057" s="246"/>
      <c r="L2057" s="251"/>
      <c r="M2057" s="252"/>
      <c r="N2057" s="253"/>
      <c r="O2057" s="253"/>
      <c r="P2057" s="253"/>
      <c r="Q2057" s="253"/>
      <c r="R2057" s="253"/>
      <c r="S2057" s="253"/>
      <c r="T2057" s="254"/>
      <c r="AT2057" s="255" t="s">
        <v>162</v>
      </c>
      <c r="AU2057" s="255" t="s">
        <v>85</v>
      </c>
      <c r="AV2057" s="12" t="s">
        <v>85</v>
      </c>
      <c r="AW2057" s="12" t="s">
        <v>36</v>
      </c>
      <c r="AX2057" s="12" t="s">
        <v>76</v>
      </c>
      <c r="AY2057" s="255" t="s">
        <v>154</v>
      </c>
    </row>
    <row r="2058" s="12" customFormat="1">
      <c r="B2058" s="245"/>
      <c r="C2058" s="246"/>
      <c r="D2058" s="236" t="s">
        <v>162</v>
      </c>
      <c r="E2058" s="247" t="s">
        <v>21</v>
      </c>
      <c r="F2058" s="248" t="s">
        <v>369</v>
      </c>
      <c r="G2058" s="246"/>
      <c r="H2058" s="249">
        <v>6.0449999999999999</v>
      </c>
      <c r="I2058" s="250"/>
      <c r="J2058" s="246"/>
      <c r="K2058" s="246"/>
      <c r="L2058" s="251"/>
      <c r="M2058" s="252"/>
      <c r="N2058" s="253"/>
      <c r="O2058" s="253"/>
      <c r="P2058" s="253"/>
      <c r="Q2058" s="253"/>
      <c r="R2058" s="253"/>
      <c r="S2058" s="253"/>
      <c r="T2058" s="254"/>
      <c r="AT2058" s="255" t="s">
        <v>162</v>
      </c>
      <c r="AU2058" s="255" t="s">
        <v>85</v>
      </c>
      <c r="AV2058" s="12" t="s">
        <v>85</v>
      </c>
      <c r="AW2058" s="12" t="s">
        <v>36</v>
      </c>
      <c r="AX2058" s="12" t="s">
        <v>76</v>
      </c>
      <c r="AY2058" s="255" t="s">
        <v>154</v>
      </c>
    </row>
    <row r="2059" s="12" customFormat="1">
      <c r="B2059" s="245"/>
      <c r="C2059" s="246"/>
      <c r="D2059" s="236" t="s">
        <v>162</v>
      </c>
      <c r="E2059" s="247" t="s">
        <v>21</v>
      </c>
      <c r="F2059" s="248" t="s">
        <v>370</v>
      </c>
      <c r="G2059" s="246"/>
      <c r="H2059" s="249">
        <v>4.4199999999999999</v>
      </c>
      <c r="I2059" s="250"/>
      <c r="J2059" s="246"/>
      <c r="K2059" s="246"/>
      <c r="L2059" s="251"/>
      <c r="M2059" s="252"/>
      <c r="N2059" s="253"/>
      <c r="O2059" s="253"/>
      <c r="P2059" s="253"/>
      <c r="Q2059" s="253"/>
      <c r="R2059" s="253"/>
      <c r="S2059" s="253"/>
      <c r="T2059" s="254"/>
      <c r="AT2059" s="255" t="s">
        <v>162</v>
      </c>
      <c r="AU2059" s="255" t="s">
        <v>85</v>
      </c>
      <c r="AV2059" s="12" t="s">
        <v>85</v>
      </c>
      <c r="AW2059" s="12" t="s">
        <v>36</v>
      </c>
      <c r="AX2059" s="12" t="s">
        <v>76</v>
      </c>
      <c r="AY2059" s="255" t="s">
        <v>154</v>
      </c>
    </row>
    <row r="2060" s="12" customFormat="1">
      <c r="B2060" s="245"/>
      <c r="C2060" s="246"/>
      <c r="D2060" s="236" t="s">
        <v>162</v>
      </c>
      <c r="E2060" s="247" t="s">
        <v>21</v>
      </c>
      <c r="F2060" s="248" t="s">
        <v>371</v>
      </c>
      <c r="G2060" s="246"/>
      <c r="H2060" s="249">
        <v>1.161</v>
      </c>
      <c r="I2060" s="250"/>
      <c r="J2060" s="246"/>
      <c r="K2060" s="246"/>
      <c r="L2060" s="251"/>
      <c r="M2060" s="252"/>
      <c r="N2060" s="253"/>
      <c r="O2060" s="253"/>
      <c r="P2060" s="253"/>
      <c r="Q2060" s="253"/>
      <c r="R2060" s="253"/>
      <c r="S2060" s="253"/>
      <c r="T2060" s="254"/>
      <c r="AT2060" s="255" t="s">
        <v>162</v>
      </c>
      <c r="AU2060" s="255" t="s">
        <v>85</v>
      </c>
      <c r="AV2060" s="12" t="s">
        <v>85</v>
      </c>
      <c r="AW2060" s="12" t="s">
        <v>36</v>
      </c>
      <c r="AX2060" s="12" t="s">
        <v>76</v>
      </c>
      <c r="AY2060" s="255" t="s">
        <v>154</v>
      </c>
    </row>
    <row r="2061" s="12" customFormat="1">
      <c r="B2061" s="245"/>
      <c r="C2061" s="246"/>
      <c r="D2061" s="236" t="s">
        <v>162</v>
      </c>
      <c r="E2061" s="247" t="s">
        <v>21</v>
      </c>
      <c r="F2061" s="248" t="s">
        <v>372</v>
      </c>
      <c r="G2061" s="246"/>
      <c r="H2061" s="249">
        <v>3.8959999999999999</v>
      </c>
      <c r="I2061" s="250"/>
      <c r="J2061" s="246"/>
      <c r="K2061" s="246"/>
      <c r="L2061" s="251"/>
      <c r="M2061" s="252"/>
      <c r="N2061" s="253"/>
      <c r="O2061" s="253"/>
      <c r="P2061" s="253"/>
      <c r="Q2061" s="253"/>
      <c r="R2061" s="253"/>
      <c r="S2061" s="253"/>
      <c r="T2061" s="254"/>
      <c r="AT2061" s="255" t="s">
        <v>162</v>
      </c>
      <c r="AU2061" s="255" t="s">
        <v>85</v>
      </c>
      <c r="AV2061" s="12" t="s">
        <v>85</v>
      </c>
      <c r="AW2061" s="12" t="s">
        <v>36</v>
      </c>
      <c r="AX2061" s="12" t="s">
        <v>76</v>
      </c>
      <c r="AY2061" s="255" t="s">
        <v>154</v>
      </c>
    </row>
    <row r="2062" s="12" customFormat="1">
      <c r="B2062" s="245"/>
      <c r="C2062" s="246"/>
      <c r="D2062" s="236" t="s">
        <v>162</v>
      </c>
      <c r="E2062" s="247" t="s">
        <v>21</v>
      </c>
      <c r="F2062" s="248" t="s">
        <v>373</v>
      </c>
      <c r="G2062" s="246"/>
      <c r="H2062" s="249">
        <v>1.548</v>
      </c>
      <c r="I2062" s="250"/>
      <c r="J2062" s="246"/>
      <c r="K2062" s="246"/>
      <c r="L2062" s="251"/>
      <c r="M2062" s="252"/>
      <c r="N2062" s="253"/>
      <c r="O2062" s="253"/>
      <c r="P2062" s="253"/>
      <c r="Q2062" s="253"/>
      <c r="R2062" s="253"/>
      <c r="S2062" s="253"/>
      <c r="T2062" s="254"/>
      <c r="AT2062" s="255" t="s">
        <v>162</v>
      </c>
      <c r="AU2062" s="255" t="s">
        <v>85</v>
      </c>
      <c r="AV2062" s="12" t="s">
        <v>85</v>
      </c>
      <c r="AW2062" s="12" t="s">
        <v>36</v>
      </c>
      <c r="AX2062" s="12" t="s">
        <v>76</v>
      </c>
      <c r="AY2062" s="255" t="s">
        <v>154</v>
      </c>
    </row>
    <row r="2063" s="14" customFormat="1">
      <c r="B2063" s="267"/>
      <c r="C2063" s="268"/>
      <c r="D2063" s="236" t="s">
        <v>162</v>
      </c>
      <c r="E2063" s="269" t="s">
        <v>21</v>
      </c>
      <c r="F2063" s="270" t="s">
        <v>326</v>
      </c>
      <c r="G2063" s="268"/>
      <c r="H2063" s="271">
        <v>22.629999999999999</v>
      </c>
      <c r="I2063" s="272"/>
      <c r="J2063" s="268"/>
      <c r="K2063" s="268"/>
      <c r="L2063" s="273"/>
      <c r="M2063" s="274"/>
      <c r="N2063" s="275"/>
      <c r="O2063" s="275"/>
      <c r="P2063" s="275"/>
      <c r="Q2063" s="275"/>
      <c r="R2063" s="275"/>
      <c r="S2063" s="275"/>
      <c r="T2063" s="276"/>
      <c r="AT2063" s="277" t="s">
        <v>162</v>
      </c>
      <c r="AU2063" s="277" t="s">
        <v>85</v>
      </c>
      <c r="AV2063" s="14" t="s">
        <v>170</v>
      </c>
      <c r="AW2063" s="14" t="s">
        <v>36</v>
      </c>
      <c r="AX2063" s="14" t="s">
        <v>76</v>
      </c>
      <c r="AY2063" s="277" t="s">
        <v>154</v>
      </c>
    </row>
    <row r="2064" s="13" customFormat="1">
      <c r="B2064" s="256"/>
      <c r="C2064" s="257"/>
      <c r="D2064" s="236" t="s">
        <v>162</v>
      </c>
      <c r="E2064" s="258" t="s">
        <v>21</v>
      </c>
      <c r="F2064" s="259" t="s">
        <v>166</v>
      </c>
      <c r="G2064" s="257"/>
      <c r="H2064" s="260">
        <v>22.629999999999999</v>
      </c>
      <c r="I2064" s="261"/>
      <c r="J2064" s="257"/>
      <c r="K2064" s="257"/>
      <c r="L2064" s="262"/>
      <c r="M2064" s="263"/>
      <c r="N2064" s="264"/>
      <c r="O2064" s="264"/>
      <c r="P2064" s="264"/>
      <c r="Q2064" s="264"/>
      <c r="R2064" s="264"/>
      <c r="S2064" s="264"/>
      <c r="T2064" s="265"/>
      <c r="AT2064" s="266" t="s">
        <v>162</v>
      </c>
      <c r="AU2064" s="266" t="s">
        <v>85</v>
      </c>
      <c r="AV2064" s="13" t="s">
        <v>160</v>
      </c>
      <c r="AW2064" s="13" t="s">
        <v>36</v>
      </c>
      <c r="AX2064" s="13" t="s">
        <v>38</v>
      </c>
      <c r="AY2064" s="266" t="s">
        <v>154</v>
      </c>
    </row>
    <row r="2065" s="1" customFormat="1" ht="16.5" customHeight="1">
      <c r="B2065" s="47"/>
      <c r="C2065" s="222" t="s">
        <v>2282</v>
      </c>
      <c r="D2065" s="222" t="s">
        <v>156</v>
      </c>
      <c r="E2065" s="223" t="s">
        <v>2283</v>
      </c>
      <c r="F2065" s="224" t="s">
        <v>2284</v>
      </c>
      <c r="G2065" s="225" t="s">
        <v>159</v>
      </c>
      <c r="H2065" s="226">
        <v>7.5599999999999996</v>
      </c>
      <c r="I2065" s="227"/>
      <c r="J2065" s="228">
        <f>ROUND(I2065*H2065,2)</f>
        <v>0</v>
      </c>
      <c r="K2065" s="224" t="s">
        <v>21</v>
      </c>
      <c r="L2065" s="73"/>
      <c r="M2065" s="229" t="s">
        <v>21</v>
      </c>
      <c r="N2065" s="230" t="s">
        <v>47</v>
      </c>
      <c r="O2065" s="48"/>
      <c r="P2065" s="231">
        <f>O2065*H2065</f>
        <v>0</v>
      </c>
      <c r="Q2065" s="231">
        <v>1.0000000000000001E-05</v>
      </c>
      <c r="R2065" s="231">
        <f>Q2065*H2065</f>
        <v>7.5600000000000008E-05</v>
      </c>
      <c r="S2065" s="231">
        <v>0</v>
      </c>
      <c r="T2065" s="232">
        <f>S2065*H2065</f>
        <v>0</v>
      </c>
      <c r="AR2065" s="24" t="s">
        <v>243</v>
      </c>
      <c r="AT2065" s="24" t="s">
        <v>156</v>
      </c>
      <c r="AU2065" s="24" t="s">
        <v>85</v>
      </c>
      <c r="AY2065" s="24" t="s">
        <v>154</v>
      </c>
      <c r="BE2065" s="233">
        <f>IF(N2065="základní",J2065,0)</f>
        <v>0</v>
      </c>
      <c r="BF2065" s="233">
        <f>IF(N2065="snížená",J2065,0)</f>
        <v>0</v>
      </c>
      <c r="BG2065" s="233">
        <f>IF(N2065="zákl. přenesená",J2065,0)</f>
        <v>0</v>
      </c>
      <c r="BH2065" s="233">
        <f>IF(N2065="sníž. přenesená",J2065,0)</f>
        <v>0</v>
      </c>
      <c r="BI2065" s="233">
        <f>IF(N2065="nulová",J2065,0)</f>
        <v>0</v>
      </c>
      <c r="BJ2065" s="24" t="s">
        <v>38</v>
      </c>
      <c r="BK2065" s="233">
        <f>ROUND(I2065*H2065,2)</f>
        <v>0</v>
      </c>
      <c r="BL2065" s="24" t="s">
        <v>243</v>
      </c>
      <c r="BM2065" s="24" t="s">
        <v>2285</v>
      </c>
    </row>
    <row r="2066" s="11" customFormat="1">
      <c r="B2066" s="234"/>
      <c r="C2066" s="235"/>
      <c r="D2066" s="236" t="s">
        <v>162</v>
      </c>
      <c r="E2066" s="237" t="s">
        <v>21</v>
      </c>
      <c r="F2066" s="238" t="s">
        <v>277</v>
      </c>
      <c r="G2066" s="235"/>
      <c r="H2066" s="237" t="s">
        <v>21</v>
      </c>
      <c r="I2066" s="239"/>
      <c r="J2066" s="235"/>
      <c r="K2066" s="235"/>
      <c r="L2066" s="240"/>
      <c r="M2066" s="241"/>
      <c r="N2066" s="242"/>
      <c r="O2066" s="242"/>
      <c r="P2066" s="242"/>
      <c r="Q2066" s="242"/>
      <c r="R2066" s="242"/>
      <c r="S2066" s="242"/>
      <c r="T2066" s="243"/>
      <c r="AT2066" s="244" t="s">
        <v>162</v>
      </c>
      <c r="AU2066" s="244" t="s">
        <v>85</v>
      </c>
      <c r="AV2066" s="11" t="s">
        <v>38</v>
      </c>
      <c r="AW2066" s="11" t="s">
        <v>36</v>
      </c>
      <c r="AX2066" s="11" t="s">
        <v>76</v>
      </c>
      <c r="AY2066" s="244" t="s">
        <v>154</v>
      </c>
    </row>
    <row r="2067" s="12" customFormat="1">
      <c r="B2067" s="245"/>
      <c r="C2067" s="246"/>
      <c r="D2067" s="236" t="s">
        <v>162</v>
      </c>
      <c r="E2067" s="247" t="s">
        <v>21</v>
      </c>
      <c r="F2067" s="248" t="s">
        <v>374</v>
      </c>
      <c r="G2067" s="246"/>
      <c r="H2067" s="249">
        <v>7.5599999999999996</v>
      </c>
      <c r="I2067" s="250"/>
      <c r="J2067" s="246"/>
      <c r="K2067" s="246"/>
      <c r="L2067" s="251"/>
      <c r="M2067" s="252"/>
      <c r="N2067" s="253"/>
      <c r="O2067" s="253"/>
      <c r="P2067" s="253"/>
      <c r="Q2067" s="253"/>
      <c r="R2067" s="253"/>
      <c r="S2067" s="253"/>
      <c r="T2067" s="254"/>
      <c r="AT2067" s="255" t="s">
        <v>162</v>
      </c>
      <c r="AU2067" s="255" t="s">
        <v>85</v>
      </c>
      <c r="AV2067" s="12" t="s">
        <v>85</v>
      </c>
      <c r="AW2067" s="12" t="s">
        <v>36</v>
      </c>
      <c r="AX2067" s="12" t="s">
        <v>76</v>
      </c>
      <c r="AY2067" s="255" t="s">
        <v>154</v>
      </c>
    </row>
    <row r="2068" s="14" customFormat="1">
      <c r="B2068" s="267"/>
      <c r="C2068" s="268"/>
      <c r="D2068" s="236" t="s">
        <v>162</v>
      </c>
      <c r="E2068" s="269" t="s">
        <v>21</v>
      </c>
      <c r="F2068" s="270" t="s">
        <v>331</v>
      </c>
      <c r="G2068" s="268"/>
      <c r="H2068" s="271">
        <v>7.5599999999999996</v>
      </c>
      <c r="I2068" s="272"/>
      <c r="J2068" s="268"/>
      <c r="K2068" s="268"/>
      <c r="L2068" s="273"/>
      <c r="M2068" s="274"/>
      <c r="N2068" s="275"/>
      <c r="O2068" s="275"/>
      <c r="P2068" s="275"/>
      <c r="Q2068" s="275"/>
      <c r="R2068" s="275"/>
      <c r="S2068" s="275"/>
      <c r="T2068" s="276"/>
      <c r="AT2068" s="277" t="s">
        <v>162</v>
      </c>
      <c r="AU2068" s="277" t="s">
        <v>85</v>
      </c>
      <c r="AV2068" s="14" t="s">
        <v>170</v>
      </c>
      <c r="AW2068" s="14" t="s">
        <v>36</v>
      </c>
      <c r="AX2068" s="14" t="s">
        <v>76</v>
      </c>
      <c r="AY2068" s="277" t="s">
        <v>154</v>
      </c>
    </row>
    <row r="2069" s="13" customFormat="1">
      <c r="B2069" s="256"/>
      <c r="C2069" s="257"/>
      <c r="D2069" s="236" t="s">
        <v>162</v>
      </c>
      <c r="E2069" s="258" t="s">
        <v>21</v>
      </c>
      <c r="F2069" s="259" t="s">
        <v>166</v>
      </c>
      <c r="G2069" s="257"/>
      <c r="H2069" s="260">
        <v>7.5599999999999996</v>
      </c>
      <c r="I2069" s="261"/>
      <c r="J2069" s="257"/>
      <c r="K2069" s="257"/>
      <c r="L2069" s="262"/>
      <c r="M2069" s="263"/>
      <c r="N2069" s="264"/>
      <c r="O2069" s="264"/>
      <c r="P2069" s="264"/>
      <c r="Q2069" s="264"/>
      <c r="R2069" s="264"/>
      <c r="S2069" s="264"/>
      <c r="T2069" s="265"/>
      <c r="AT2069" s="266" t="s">
        <v>162</v>
      </c>
      <c r="AU2069" s="266" t="s">
        <v>85</v>
      </c>
      <c r="AV2069" s="13" t="s">
        <v>160</v>
      </c>
      <c r="AW2069" s="13" t="s">
        <v>36</v>
      </c>
      <c r="AX2069" s="13" t="s">
        <v>38</v>
      </c>
      <c r="AY2069" s="266" t="s">
        <v>154</v>
      </c>
    </row>
    <row r="2070" s="1" customFormat="1" ht="16.5" customHeight="1">
      <c r="B2070" s="47"/>
      <c r="C2070" s="222" t="s">
        <v>2286</v>
      </c>
      <c r="D2070" s="222" t="s">
        <v>156</v>
      </c>
      <c r="E2070" s="223" t="s">
        <v>2287</v>
      </c>
      <c r="F2070" s="224" t="s">
        <v>2288</v>
      </c>
      <c r="G2070" s="225" t="s">
        <v>159</v>
      </c>
      <c r="H2070" s="226">
        <v>159.47999999999999</v>
      </c>
      <c r="I2070" s="227"/>
      <c r="J2070" s="228">
        <f>ROUND(I2070*H2070,2)</f>
        <v>0</v>
      </c>
      <c r="K2070" s="224" t="s">
        <v>21</v>
      </c>
      <c r="L2070" s="73"/>
      <c r="M2070" s="229" t="s">
        <v>21</v>
      </c>
      <c r="N2070" s="230" t="s">
        <v>47</v>
      </c>
      <c r="O2070" s="48"/>
      <c r="P2070" s="231">
        <f>O2070*H2070</f>
        <v>0</v>
      </c>
      <c r="Q2070" s="231">
        <v>1.0000000000000001E-05</v>
      </c>
      <c r="R2070" s="231">
        <f>Q2070*H2070</f>
        <v>0.0015948</v>
      </c>
      <c r="S2070" s="231">
        <v>0</v>
      </c>
      <c r="T2070" s="232">
        <f>S2070*H2070</f>
        <v>0</v>
      </c>
      <c r="AR2070" s="24" t="s">
        <v>243</v>
      </c>
      <c r="AT2070" s="24" t="s">
        <v>156</v>
      </c>
      <c r="AU2070" s="24" t="s">
        <v>85</v>
      </c>
      <c r="AY2070" s="24" t="s">
        <v>154</v>
      </c>
      <c r="BE2070" s="233">
        <f>IF(N2070="základní",J2070,0)</f>
        <v>0</v>
      </c>
      <c r="BF2070" s="233">
        <f>IF(N2070="snížená",J2070,0)</f>
        <v>0</v>
      </c>
      <c r="BG2070" s="233">
        <f>IF(N2070="zákl. přenesená",J2070,0)</f>
        <v>0</v>
      </c>
      <c r="BH2070" s="233">
        <f>IF(N2070="sníž. přenesená",J2070,0)</f>
        <v>0</v>
      </c>
      <c r="BI2070" s="233">
        <f>IF(N2070="nulová",J2070,0)</f>
        <v>0</v>
      </c>
      <c r="BJ2070" s="24" t="s">
        <v>38</v>
      </c>
      <c r="BK2070" s="233">
        <f>ROUND(I2070*H2070,2)</f>
        <v>0</v>
      </c>
      <c r="BL2070" s="24" t="s">
        <v>243</v>
      </c>
      <c r="BM2070" s="24" t="s">
        <v>2289</v>
      </c>
    </row>
    <row r="2071" s="1" customFormat="1" ht="25.5" customHeight="1">
      <c r="B2071" s="47"/>
      <c r="C2071" s="222" t="s">
        <v>2290</v>
      </c>
      <c r="D2071" s="222" t="s">
        <v>156</v>
      </c>
      <c r="E2071" s="223" t="s">
        <v>2291</v>
      </c>
      <c r="F2071" s="224" t="s">
        <v>2292</v>
      </c>
      <c r="G2071" s="225" t="s">
        <v>159</v>
      </c>
      <c r="H2071" s="226">
        <v>38.694000000000003</v>
      </c>
      <c r="I2071" s="227"/>
      <c r="J2071" s="228">
        <f>ROUND(I2071*H2071,2)</f>
        <v>0</v>
      </c>
      <c r="K2071" s="224" t="s">
        <v>21</v>
      </c>
      <c r="L2071" s="73"/>
      <c r="M2071" s="229" t="s">
        <v>21</v>
      </c>
      <c r="N2071" s="230" t="s">
        <v>47</v>
      </c>
      <c r="O2071" s="48"/>
      <c r="P2071" s="231">
        <f>O2071*H2071</f>
        <v>0</v>
      </c>
      <c r="Q2071" s="231">
        <v>0.00029</v>
      </c>
      <c r="R2071" s="231">
        <f>Q2071*H2071</f>
        <v>0.01122126</v>
      </c>
      <c r="S2071" s="231">
        <v>0</v>
      </c>
      <c r="T2071" s="232">
        <f>S2071*H2071</f>
        <v>0</v>
      </c>
      <c r="AR2071" s="24" t="s">
        <v>243</v>
      </c>
      <c r="AT2071" s="24" t="s">
        <v>156</v>
      </c>
      <c r="AU2071" s="24" t="s">
        <v>85</v>
      </c>
      <c r="AY2071" s="24" t="s">
        <v>154</v>
      </c>
      <c r="BE2071" s="233">
        <f>IF(N2071="základní",J2071,0)</f>
        <v>0</v>
      </c>
      <c r="BF2071" s="233">
        <f>IF(N2071="snížená",J2071,0)</f>
        <v>0</v>
      </c>
      <c r="BG2071" s="233">
        <f>IF(N2071="zákl. přenesená",J2071,0)</f>
        <v>0</v>
      </c>
      <c r="BH2071" s="233">
        <f>IF(N2071="sníž. přenesená",J2071,0)</f>
        <v>0</v>
      </c>
      <c r="BI2071" s="233">
        <f>IF(N2071="nulová",J2071,0)</f>
        <v>0</v>
      </c>
      <c r="BJ2071" s="24" t="s">
        <v>38</v>
      </c>
      <c r="BK2071" s="233">
        <f>ROUND(I2071*H2071,2)</f>
        <v>0</v>
      </c>
      <c r="BL2071" s="24" t="s">
        <v>243</v>
      </c>
      <c r="BM2071" s="24" t="s">
        <v>2293</v>
      </c>
    </row>
    <row r="2072" s="10" customFormat="1" ht="29.88" customHeight="1">
      <c r="B2072" s="206"/>
      <c r="C2072" s="207"/>
      <c r="D2072" s="208" t="s">
        <v>75</v>
      </c>
      <c r="E2072" s="220" t="s">
        <v>2294</v>
      </c>
      <c r="F2072" s="220" t="s">
        <v>2112</v>
      </c>
      <c r="G2072" s="207"/>
      <c r="H2072" s="207"/>
      <c r="I2072" s="210"/>
      <c r="J2072" s="221">
        <f>BK2072</f>
        <v>0</v>
      </c>
      <c r="K2072" s="207"/>
      <c r="L2072" s="212"/>
      <c r="M2072" s="213"/>
      <c r="N2072" s="214"/>
      <c r="O2072" s="214"/>
      <c r="P2072" s="215">
        <f>SUM(P2073:P2091)</f>
        <v>0</v>
      </c>
      <c r="Q2072" s="214"/>
      <c r="R2072" s="215">
        <f>SUM(R2073:R2091)</f>
        <v>0.032360899999999998</v>
      </c>
      <c r="S2072" s="214"/>
      <c r="T2072" s="216">
        <f>SUM(T2073:T2091)</f>
        <v>0</v>
      </c>
      <c r="AR2072" s="217" t="s">
        <v>85</v>
      </c>
      <c r="AT2072" s="218" t="s">
        <v>75</v>
      </c>
      <c r="AU2072" s="218" t="s">
        <v>38</v>
      </c>
      <c r="AY2072" s="217" t="s">
        <v>154</v>
      </c>
      <c r="BK2072" s="219">
        <f>SUM(BK2073:BK2091)</f>
        <v>0</v>
      </c>
    </row>
    <row r="2073" s="1" customFormat="1" ht="16.5" customHeight="1">
      <c r="B2073" s="47"/>
      <c r="C2073" s="222" t="s">
        <v>2295</v>
      </c>
      <c r="D2073" s="222" t="s">
        <v>156</v>
      </c>
      <c r="E2073" s="223" t="s">
        <v>2296</v>
      </c>
      <c r="F2073" s="224" t="s">
        <v>2297</v>
      </c>
      <c r="G2073" s="225" t="s">
        <v>159</v>
      </c>
      <c r="H2073" s="226">
        <v>22.629999999999999</v>
      </c>
      <c r="I2073" s="227"/>
      <c r="J2073" s="228">
        <f>ROUND(I2073*H2073,2)</f>
        <v>0</v>
      </c>
      <c r="K2073" s="224" t="s">
        <v>21</v>
      </c>
      <c r="L2073" s="73"/>
      <c r="M2073" s="229" t="s">
        <v>21</v>
      </c>
      <c r="N2073" s="230" t="s">
        <v>47</v>
      </c>
      <c r="O2073" s="48"/>
      <c r="P2073" s="231">
        <f>O2073*H2073</f>
        <v>0</v>
      </c>
      <c r="Q2073" s="231">
        <v>0</v>
      </c>
      <c r="R2073" s="231">
        <f>Q2073*H2073</f>
        <v>0</v>
      </c>
      <c r="S2073" s="231">
        <v>0</v>
      </c>
      <c r="T2073" s="232">
        <f>S2073*H2073</f>
        <v>0</v>
      </c>
      <c r="AR2073" s="24" t="s">
        <v>243</v>
      </c>
      <c r="AT2073" s="24" t="s">
        <v>156</v>
      </c>
      <c r="AU2073" s="24" t="s">
        <v>85</v>
      </c>
      <c r="AY2073" s="24" t="s">
        <v>154</v>
      </c>
      <c r="BE2073" s="233">
        <f>IF(N2073="základní",J2073,0)</f>
        <v>0</v>
      </c>
      <c r="BF2073" s="233">
        <f>IF(N2073="snížená",J2073,0)</f>
        <v>0</v>
      </c>
      <c r="BG2073" s="233">
        <f>IF(N2073="zákl. přenesená",J2073,0)</f>
        <v>0</v>
      </c>
      <c r="BH2073" s="233">
        <f>IF(N2073="sníž. přenesená",J2073,0)</f>
        <v>0</v>
      </c>
      <c r="BI2073" s="233">
        <f>IF(N2073="nulová",J2073,0)</f>
        <v>0</v>
      </c>
      <c r="BJ2073" s="24" t="s">
        <v>38</v>
      </c>
      <c r="BK2073" s="233">
        <f>ROUND(I2073*H2073,2)</f>
        <v>0</v>
      </c>
      <c r="BL2073" s="24" t="s">
        <v>243</v>
      </c>
      <c r="BM2073" s="24" t="s">
        <v>2298</v>
      </c>
    </row>
    <row r="2074" s="11" customFormat="1">
      <c r="B2074" s="234"/>
      <c r="C2074" s="235"/>
      <c r="D2074" s="236" t="s">
        <v>162</v>
      </c>
      <c r="E2074" s="237" t="s">
        <v>21</v>
      </c>
      <c r="F2074" s="238" t="s">
        <v>303</v>
      </c>
      <c r="G2074" s="235"/>
      <c r="H2074" s="237" t="s">
        <v>21</v>
      </c>
      <c r="I2074" s="239"/>
      <c r="J2074" s="235"/>
      <c r="K2074" s="235"/>
      <c r="L2074" s="240"/>
      <c r="M2074" s="241"/>
      <c r="N2074" s="242"/>
      <c r="O2074" s="242"/>
      <c r="P2074" s="242"/>
      <c r="Q2074" s="242"/>
      <c r="R2074" s="242"/>
      <c r="S2074" s="242"/>
      <c r="T2074" s="243"/>
      <c r="AT2074" s="244" t="s">
        <v>162</v>
      </c>
      <c r="AU2074" s="244" t="s">
        <v>85</v>
      </c>
      <c r="AV2074" s="11" t="s">
        <v>38</v>
      </c>
      <c r="AW2074" s="11" t="s">
        <v>36</v>
      </c>
      <c r="AX2074" s="11" t="s">
        <v>76</v>
      </c>
      <c r="AY2074" s="244" t="s">
        <v>154</v>
      </c>
    </row>
    <row r="2075" s="11" customFormat="1">
      <c r="B2075" s="234"/>
      <c r="C2075" s="235"/>
      <c r="D2075" s="236" t="s">
        <v>162</v>
      </c>
      <c r="E2075" s="237" t="s">
        <v>21</v>
      </c>
      <c r="F2075" s="238" t="s">
        <v>277</v>
      </c>
      <c r="G2075" s="235"/>
      <c r="H2075" s="237" t="s">
        <v>21</v>
      </c>
      <c r="I2075" s="239"/>
      <c r="J2075" s="235"/>
      <c r="K2075" s="235"/>
      <c r="L2075" s="240"/>
      <c r="M2075" s="241"/>
      <c r="N2075" s="242"/>
      <c r="O2075" s="242"/>
      <c r="P2075" s="242"/>
      <c r="Q2075" s="242"/>
      <c r="R2075" s="242"/>
      <c r="S2075" s="242"/>
      <c r="T2075" s="243"/>
      <c r="AT2075" s="244" t="s">
        <v>162</v>
      </c>
      <c r="AU2075" s="244" t="s">
        <v>85</v>
      </c>
      <c r="AV2075" s="11" t="s">
        <v>38</v>
      </c>
      <c r="AW2075" s="11" t="s">
        <v>36</v>
      </c>
      <c r="AX2075" s="11" t="s">
        <v>76</v>
      </c>
      <c r="AY2075" s="244" t="s">
        <v>154</v>
      </c>
    </row>
    <row r="2076" s="11" customFormat="1">
      <c r="B2076" s="234"/>
      <c r="C2076" s="235"/>
      <c r="D2076" s="236" t="s">
        <v>162</v>
      </c>
      <c r="E2076" s="237" t="s">
        <v>21</v>
      </c>
      <c r="F2076" s="238" t="s">
        <v>315</v>
      </c>
      <c r="G2076" s="235"/>
      <c r="H2076" s="237" t="s">
        <v>21</v>
      </c>
      <c r="I2076" s="239"/>
      <c r="J2076" s="235"/>
      <c r="K2076" s="235"/>
      <c r="L2076" s="240"/>
      <c r="M2076" s="241"/>
      <c r="N2076" s="242"/>
      <c r="O2076" s="242"/>
      <c r="P2076" s="242"/>
      <c r="Q2076" s="242"/>
      <c r="R2076" s="242"/>
      <c r="S2076" s="242"/>
      <c r="T2076" s="243"/>
      <c r="AT2076" s="244" t="s">
        <v>162</v>
      </c>
      <c r="AU2076" s="244" t="s">
        <v>85</v>
      </c>
      <c r="AV2076" s="11" t="s">
        <v>38</v>
      </c>
      <c r="AW2076" s="11" t="s">
        <v>36</v>
      </c>
      <c r="AX2076" s="11" t="s">
        <v>76</v>
      </c>
      <c r="AY2076" s="244" t="s">
        <v>154</v>
      </c>
    </row>
    <row r="2077" s="11" customFormat="1">
      <c r="B2077" s="234"/>
      <c r="C2077" s="235"/>
      <c r="D2077" s="236" t="s">
        <v>162</v>
      </c>
      <c r="E2077" s="237" t="s">
        <v>21</v>
      </c>
      <c r="F2077" s="238" t="s">
        <v>316</v>
      </c>
      <c r="G2077" s="235"/>
      <c r="H2077" s="237" t="s">
        <v>21</v>
      </c>
      <c r="I2077" s="239"/>
      <c r="J2077" s="235"/>
      <c r="K2077" s="235"/>
      <c r="L2077" s="240"/>
      <c r="M2077" s="241"/>
      <c r="N2077" s="242"/>
      <c r="O2077" s="242"/>
      <c r="P2077" s="242"/>
      <c r="Q2077" s="242"/>
      <c r="R2077" s="242"/>
      <c r="S2077" s="242"/>
      <c r="T2077" s="243"/>
      <c r="AT2077" s="244" t="s">
        <v>162</v>
      </c>
      <c r="AU2077" s="244" t="s">
        <v>85</v>
      </c>
      <c r="AV2077" s="11" t="s">
        <v>38</v>
      </c>
      <c r="AW2077" s="11" t="s">
        <v>36</v>
      </c>
      <c r="AX2077" s="11" t="s">
        <v>76</v>
      </c>
      <c r="AY2077" s="244" t="s">
        <v>154</v>
      </c>
    </row>
    <row r="2078" s="11" customFormat="1">
      <c r="B2078" s="234"/>
      <c r="C2078" s="235"/>
      <c r="D2078" s="236" t="s">
        <v>162</v>
      </c>
      <c r="E2078" s="237" t="s">
        <v>21</v>
      </c>
      <c r="F2078" s="238" t="s">
        <v>317</v>
      </c>
      <c r="G2078" s="235"/>
      <c r="H2078" s="237" t="s">
        <v>21</v>
      </c>
      <c r="I2078" s="239"/>
      <c r="J2078" s="235"/>
      <c r="K2078" s="235"/>
      <c r="L2078" s="240"/>
      <c r="M2078" s="241"/>
      <c r="N2078" s="242"/>
      <c r="O2078" s="242"/>
      <c r="P2078" s="242"/>
      <c r="Q2078" s="242"/>
      <c r="R2078" s="242"/>
      <c r="S2078" s="242"/>
      <c r="T2078" s="243"/>
      <c r="AT2078" s="244" t="s">
        <v>162</v>
      </c>
      <c r="AU2078" s="244" t="s">
        <v>85</v>
      </c>
      <c r="AV2078" s="11" t="s">
        <v>38</v>
      </c>
      <c r="AW2078" s="11" t="s">
        <v>36</v>
      </c>
      <c r="AX2078" s="11" t="s">
        <v>76</v>
      </c>
      <c r="AY2078" s="244" t="s">
        <v>154</v>
      </c>
    </row>
    <row r="2079" s="12" customFormat="1">
      <c r="B2079" s="245"/>
      <c r="C2079" s="246"/>
      <c r="D2079" s="236" t="s">
        <v>162</v>
      </c>
      <c r="E2079" s="247" t="s">
        <v>21</v>
      </c>
      <c r="F2079" s="248" t="s">
        <v>366</v>
      </c>
      <c r="G2079" s="246"/>
      <c r="H2079" s="249">
        <v>0.35999999999999999</v>
      </c>
      <c r="I2079" s="250"/>
      <c r="J2079" s="246"/>
      <c r="K2079" s="246"/>
      <c r="L2079" s="251"/>
      <c r="M2079" s="252"/>
      <c r="N2079" s="253"/>
      <c r="O2079" s="253"/>
      <c r="P2079" s="253"/>
      <c r="Q2079" s="253"/>
      <c r="R2079" s="253"/>
      <c r="S2079" s="253"/>
      <c r="T2079" s="254"/>
      <c r="AT2079" s="255" t="s">
        <v>162</v>
      </c>
      <c r="AU2079" s="255" t="s">
        <v>85</v>
      </c>
      <c r="AV2079" s="12" t="s">
        <v>85</v>
      </c>
      <c r="AW2079" s="12" t="s">
        <v>36</v>
      </c>
      <c r="AX2079" s="12" t="s">
        <v>76</v>
      </c>
      <c r="AY2079" s="255" t="s">
        <v>154</v>
      </c>
    </row>
    <row r="2080" s="12" customFormat="1">
      <c r="B2080" s="245"/>
      <c r="C2080" s="246"/>
      <c r="D2080" s="236" t="s">
        <v>162</v>
      </c>
      <c r="E2080" s="247" t="s">
        <v>21</v>
      </c>
      <c r="F2080" s="248" t="s">
        <v>367</v>
      </c>
      <c r="G2080" s="246"/>
      <c r="H2080" s="249">
        <v>0.27000000000000002</v>
      </c>
      <c r="I2080" s="250"/>
      <c r="J2080" s="246"/>
      <c r="K2080" s="246"/>
      <c r="L2080" s="251"/>
      <c r="M2080" s="252"/>
      <c r="N2080" s="253"/>
      <c r="O2080" s="253"/>
      <c r="P2080" s="253"/>
      <c r="Q2080" s="253"/>
      <c r="R2080" s="253"/>
      <c r="S2080" s="253"/>
      <c r="T2080" s="254"/>
      <c r="AT2080" s="255" t="s">
        <v>162</v>
      </c>
      <c r="AU2080" s="255" t="s">
        <v>85</v>
      </c>
      <c r="AV2080" s="12" t="s">
        <v>85</v>
      </c>
      <c r="AW2080" s="12" t="s">
        <v>36</v>
      </c>
      <c r="AX2080" s="12" t="s">
        <v>76</v>
      </c>
      <c r="AY2080" s="255" t="s">
        <v>154</v>
      </c>
    </row>
    <row r="2081" s="12" customFormat="1">
      <c r="B2081" s="245"/>
      <c r="C2081" s="246"/>
      <c r="D2081" s="236" t="s">
        <v>162</v>
      </c>
      <c r="E2081" s="247" t="s">
        <v>21</v>
      </c>
      <c r="F2081" s="248" t="s">
        <v>368</v>
      </c>
      <c r="G2081" s="246"/>
      <c r="H2081" s="249">
        <v>4.9299999999999997</v>
      </c>
      <c r="I2081" s="250"/>
      <c r="J2081" s="246"/>
      <c r="K2081" s="246"/>
      <c r="L2081" s="251"/>
      <c r="M2081" s="252"/>
      <c r="N2081" s="253"/>
      <c r="O2081" s="253"/>
      <c r="P2081" s="253"/>
      <c r="Q2081" s="253"/>
      <c r="R2081" s="253"/>
      <c r="S2081" s="253"/>
      <c r="T2081" s="254"/>
      <c r="AT2081" s="255" t="s">
        <v>162</v>
      </c>
      <c r="AU2081" s="255" t="s">
        <v>85</v>
      </c>
      <c r="AV2081" s="12" t="s">
        <v>85</v>
      </c>
      <c r="AW2081" s="12" t="s">
        <v>36</v>
      </c>
      <c r="AX2081" s="12" t="s">
        <v>76</v>
      </c>
      <c r="AY2081" s="255" t="s">
        <v>154</v>
      </c>
    </row>
    <row r="2082" s="12" customFormat="1">
      <c r="B2082" s="245"/>
      <c r="C2082" s="246"/>
      <c r="D2082" s="236" t="s">
        <v>162</v>
      </c>
      <c r="E2082" s="247" t="s">
        <v>21</v>
      </c>
      <c r="F2082" s="248" t="s">
        <v>369</v>
      </c>
      <c r="G2082" s="246"/>
      <c r="H2082" s="249">
        <v>6.0449999999999999</v>
      </c>
      <c r="I2082" s="250"/>
      <c r="J2082" s="246"/>
      <c r="K2082" s="246"/>
      <c r="L2082" s="251"/>
      <c r="M2082" s="252"/>
      <c r="N2082" s="253"/>
      <c r="O2082" s="253"/>
      <c r="P2082" s="253"/>
      <c r="Q2082" s="253"/>
      <c r="R2082" s="253"/>
      <c r="S2082" s="253"/>
      <c r="T2082" s="254"/>
      <c r="AT2082" s="255" t="s">
        <v>162</v>
      </c>
      <c r="AU2082" s="255" t="s">
        <v>85</v>
      </c>
      <c r="AV2082" s="12" t="s">
        <v>85</v>
      </c>
      <c r="AW2082" s="12" t="s">
        <v>36</v>
      </c>
      <c r="AX2082" s="12" t="s">
        <v>76</v>
      </c>
      <c r="AY2082" s="255" t="s">
        <v>154</v>
      </c>
    </row>
    <row r="2083" s="12" customFormat="1">
      <c r="B2083" s="245"/>
      <c r="C2083" s="246"/>
      <c r="D2083" s="236" t="s">
        <v>162</v>
      </c>
      <c r="E2083" s="247" t="s">
        <v>21</v>
      </c>
      <c r="F2083" s="248" t="s">
        <v>370</v>
      </c>
      <c r="G2083" s="246"/>
      <c r="H2083" s="249">
        <v>4.4199999999999999</v>
      </c>
      <c r="I2083" s="250"/>
      <c r="J2083" s="246"/>
      <c r="K2083" s="246"/>
      <c r="L2083" s="251"/>
      <c r="M2083" s="252"/>
      <c r="N2083" s="253"/>
      <c r="O2083" s="253"/>
      <c r="P2083" s="253"/>
      <c r="Q2083" s="253"/>
      <c r="R2083" s="253"/>
      <c r="S2083" s="253"/>
      <c r="T2083" s="254"/>
      <c r="AT2083" s="255" t="s">
        <v>162</v>
      </c>
      <c r="AU2083" s="255" t="s">
        <v>85</v>
      </c>
      <c r="AV2083" s="12" t="s">
        <v>85</v>
      </c>
      <c r="AW2083" s="12" t="s">
        <v>36</v>
      </c>
      <c r="AX2083" s="12" t="s">
        <v>76</v>
      </c>
      <c r="AY2083" s="255" t="s">
        <v>154</v>
      </c>
    </row>
    <row r="2084" s="12" customFormat="1">
      <c r="B2084" s="245"/>
      <c r="C2084" s="246"/>
      <c r="D2084" s="236" t="s">
        <v>162</v>
      </c>
      <c r="E2084" s="247" t="s">
        <v>21</v>
      </c>
      <c r="F2084" s="248" t="s">
        <v>371</v>
      </c>
      <c r="G2084" s="246"/>
      <c r="H2084" s="249">
        <v>1.161</v>
      </c>
      <c r="I2084" s="250"/>
      <c r="J2084" s="246"/>
      <c r="K2084" s="246"/>
      <c r="L2084" s="251"/>
      <c r="M2084" s="252"/>
      <c r="N2084" s="253"/>
      <c r="O2084" s="253"/>
      <c r="P2084" s="253"/>
      <c r="Q2084" s="253"/>
      <c r="R2084" s="253"/>
      <c r="S2084" s="253"/>
      <c r="T2084" s="254"/>
      <c r="AT2084" s="255" t="s">
        <v>162</v>
      </c>
      <c r="AU2084" s="255" t="s">
        <v>85</v>
      </c>
      <c r="AV2084" s="12" t="s">
        <v>85</v>
      </c>
      <c r="AW2084" s="12" t="s">
        <v>36</v>
      </c>
      <c r="AX2084" s="12" t="s">
        <v>76</v>
      </c>
      <c r="AY2084" s="255" t="s">
        <v>154</v>
      </c>
    </row>
    <row r="2085" s="12" customFormat="1">
      <c r="B2085" s="245"/>
      <c r="C2085" s="246"/>
      <c r="D2085" s="236" t="s">
        <v>162</v>
      </c>
      <c r="E2085" s="247" t="s">
        <v>21</v>
      </c>
      <c r="F2085" s="248" t="s">
        <v>372</v>
      </c>
      <c r="G2085" s="246"/>
      <c r="H2085" s="249">
        <v>3.8959999999999999</v>
      </c>
      <c r="I2085" s="250"/>
      <c r="J2085" s="246"/>
      <c r="K2085" s="246"/>
      <c r="L2085" s="251"/>
      <c r="M2085" s="252"/>
      <c r="N2085" s="253"/>
      <c r="O2085" s="253"/>
      <c r="P2085" s="253"/>
      <c r="Q2085" s="253"/>
      <c r="R2085" s="253"/>
      <c r="S2085" s="253"/>
      <c r="T2085" s="254"/>
      <c r="AT2085" s="255" t="s">
        <v>162</v>
      </c>
      <c r="AU2085" s="255" t="s">
        <v>85</v>
      </c>
      <c r="AV2085" s="12" t="s">
        <v>85</v>
      </c>
      <c r="AW2085" s="12" t="s">
        <v>36</v>
      </c>
      <c r="AX2085" s="12" t="s">
        <v>76</v>
      </c>
      <c r="AY2085" s="255" t="s">
        <v>154</v>
      </c>
    </row>
    <row r="2086" s="12" customFormat="1">
      <c r="B2086" s="245"/>
      <c r="C2086" s="246"/>
      <c r="D2086" s="236" t="s">
        <v>162</v>
      </c>
      <c r="E2086" s="247" t="s">
        <v>21</v>
      </c>
      <c r="F2086" s="248" t="s">
        <v>373</v>
      </c>
      <c r="G2086" s="246"/>
      <c r="H2086" s="249">
        <v>1.548</v>
      </c>
      <c r="I2086" s="250"/>
      <c r="J2086" s="246"/>
      <c r="K2086" s="246"/>
      <c r="L2086" s="251"/>
      <c r="M2086" s="252"/>
      <c r="N2086" s="253"/>
      <c r="O2086" s="253"/>
      <c r="P2086" s="253"/>
      <c r="Q2086" s="253"/>
      <c r="R2086" s="253"/>
      <c r="S2086" s="253"/>
      <c r="T2086" s="254"/>
      <c r="AT2086" s="255" t="s">
        <v>162</v>
      </c>
      <c r="AU2086" s="255" t="s">
        <v>85</v>
      </c>
      <c r="AV2086" s="12" t="s">
        <v>85</v>
      </c>
      <c r="AW2086" s="12" t="s">
        <v>36</v>
      </c>
      <c r="AX2086" s="12" t="s">
        <v>76</v>
      </c>
      <c r="AY2086" s="255" t="s">
        <v>154</v>
      </c>
    </row>
    <row r="2087" s="14" customFormat="1">
      <c r="B2087" s="267"/>
      <c r="C2087" s="268"/>
      <c r="D2087" s="236" t="s">
        <v>162</v>
      </c>
      <c r="E2087" s="269" t="s">
        <v>21</v>
      </c>
      <c r="F2087" s="270" t="s">
        <v>326</v>
      </c>
      <c r="G2087" s="268"/>
      <c r="H2087" s="271">
        <v>22.629999999999999</v>
      </c>
      <c r="I2087" s="272"/>
      <c r="J2087" s="268"/>
      <c r="K2087" s="268"/>
      <c r="L2087" s="273"/>
      <c r="M2087" s="274"/>
      <c r="N2087" s="275"/>
      <c r="O2087" s="275"/>
      <c r="P2087" s="275"/>
      <c r="Q2087" s="275"/>
      <c r="R2087" s="275"/>
      <c r="S2087" s="275"/>
      <c r="T2087" s="276"/>
      <c r="AT2087" s="277" t="s">
        <v>162</v>
      </c>
      <c r="AU2087" s="277" t="s">
        <v>85</v>
      </c>
      <c r="AV2087" s="14" t="s">
        <v>170</v>
      </c>
      <c r="AW2087" s="14" t="s">
        <v>36</v>
      </c>
      <c r="AX2087" s="14" t="s">
        <v>76</v>
      </c>
      <c r="AY2087" s="277" t="s">
        <v>154</v>
      </c>
    </row>
    <row r="2088" s="13" customFormat="1">
      <c r="B2088" s="256"/>
      <c r="C2088" s="257"/>
      <c r="D2088" s="236" t="s">
        <v>162</v>
      </c>
      <c r="E2088" s="258" t="s">
        <v>21</v>
      </c>
      <c r="F2088" s="259" t="s">
        <v>166</v>
      </c>
      <c r="G2088" s="257"/>
      <c r="H2088" s="260">
        <v>22.629999999999999</v>
      </c>
      <c r="I2088" s="261"/>
      <c r="J2088" s="257"/>
      <c r="K2088" s="257"/>
      <c r="L2088" s="262"/>
      <c r="M2088" s="263"/>
      <c r="N2088" s="264"/>
      <c r="O2088" s="264"/>
      <c r="P2088" s="264"/>
      <c r="Q2088" s="264"/>
      <c r="R2088" s="264"/>
      <c r="S2088" s="264"/>
      <c r="T2088" s="265"/>
      <c r="AT2088" s="266" t="s">
        <v>162</v>
      </c>
      <c r="AU2088" s="266" t="s">
        <v>85</v>
      </c>
      <c r="AV2088" s="13" t="s">
        <v>160</v>
      </c>
      <c r="AW2088" s="13" t="s">
        <v>36</v>
      </c>
      <c r="AX2088" s="13" t="s">
        <v>38</v>
      </c>
      <c r="AY2088" s="266" t="s">
        <v>154</v>
      </c>
    </row>
    <row r="2089" s="1" customFormat="1" ht="16.5" customHeight="1">
      <c r="B2089" s="47"/>
      <c r="C2089" s="280" t="s">
        <v>2299</v>
      </c>
      <c r="D2089" s="280" t="s">
        <v>293</v>
      </c>
      <c r="E2089" s="281" t="s">
        <v>2300</v>
      </c>
      <c r="F2089" s="282" t="s">
        <v>2301</v>
      </c>
      <c r="G2089" s="283" t="s">
        <v>159</v>
      </c>
      <c r="H2089" s="284">
        <v>24.893000000000001</v>
      </c>
      <c r="I2089" s="285"/>
      <c r="J2089" s="286">
        <f>ROUND(I2089*H2089,2)</f>
        <v>0</v>
      </c>
      <c r="K2089" s="282" t="s">
        <v>21</v>
      </c>
      <c r="L2089" s="287"/>
      <c r="M2089" s="288" t="s">
        <v>21</v>
      </c>
      <c r="N2089" s="289" t="s">
        <v>47</v>
      </c>
      <c r="O2089" s="48"/>
      <c r="P2089" s="231">
        <f>O2089*H2089</f>
        <v>0</v>
      </c>
      <c r="Q2089" s="231">
        <v>0.0012999999999999999</v>
      </c>
      <c r="R2089" s="231">
        <f>Q2089*H2089</f>
        <v>0.032360899999999998</v>
      </c>
      <c r="S2089" s="231">
        <v>0</v>
      </c>
      <c r="T2089" s="232">
        <f>S2089*H2089</f>
        <v>0</v>
      </c>
      <c r="AR2089" s="24" t="s">
        <v>362</v>
      </c>
      <c r="AT2089" s="24" t="s">
        <v>293</v>
      </c>
      <c r="AU2089" s="24" t="s">
        <v>85</v>
      </c>
      <c r="AY2089" s="24" t="s">
        <v>154</v>
      </c>
      <c r="BE2089" s="233">
        <f>IF(N2089="základní",J2089,0)</f>
        <v>0</v>
      </c>
      <c r="BF2089" s="233">
        <f>IF(N2089="snížená",J2089,0)</f>
        <v>0</v>
      </c>
      <c r="BG2089" s="233">
        <f>IF(N2089="zákl. přenesená",J2089,0)</f>
        <v>0</v>
      </c>
      <c r="BH2089" s="233">
        <f>IF(N2089="sníž. přenesená",J2089,0)</f>
        <v>0</v>
      </c>
      <c r="BI2089" s="233">
        <f>IF(N2089="nulová",J2089,0)</f>
        <v>0</v>
      </c>
      <c r="BJ2089" s="24" t="s">
        <v>38</v>
      </c>
      <c r="BK2089" s="233">
        <f>ROUND(I2089*H2089,2)</f>
        <v>0</v>
      </c>
      <c r="BL2089" s="24" t="s">
        <v>243</v>
      </c>
      <c r="BM2089" s="24" t="s">
        <v>2302</v>
      </c>
    </row>
    <row r="2090" s="1" customFormat="1" ht="16.5" customHeight="1">
      <c r="B2090" s="47"/>
      <c r="C2090" s="222" t="s">
        <v>2303</v>
      </c>
      <c r="D2090" s="222" t="s">
        <v>156</v>
      </c>
      <c r="E2090" s="223" t="s">
        <v>2304</v>
      </c>
      <c r="F2090" s="224" t="s">
        <v>2305</v>
      </c>
      <c r="G2090" s="225" t="s">
        <v>246</v>
      </c>
      <c r="H2090" s="226">
        <v>0.032000000000000001</v>
      </c>
      <c r="I2090" s="227"/>
      <c r="J2090" s="228">
        <f>ROUND(I2090*H2090,2)</f>
        <v>0</v>
      </c>
      <c r="K2090" s="224" t="s">
        <v>21</v>
      </c>
      <c r="L2090" s="73"/>
      <c r="M2090" s="229" t="s">
        <v>21</v>
      </c>
      <c r="N2090" s="230" t="s">
        <v>47</v>
      </c>
      <c r="O2090" s="48"/>
      <c r="P2090" s="231">
        <f>O2090*H2090</f>
        <v>0</v>
      </c>
      <c r="Q2090" s="231">
        <v>0</v>
      </c>
      <c r="R2090" s="231">
        <f>Q2090*H2090</f>
        <v>0</v>
      </c>
      <c r="S2090" s="231">
        <v>0</v>
      </c>
      <c r="T2090" s="232">
        <f>S2090*H2090</f>
        <v>0</v>
      </c>
      <c r="AR2090" s="24" t="s">
        <v>243</v>
      </c>
      <c r="AT2090" s="24" t="s">
        <v>156</v>
      </c>
      <c r="AU2090" s="24" t="s">
        <v>85</v>
      </c>
      <c r="AY2090" s="24" t="s">
        <v>154</v>
      </c>
      <c r="BE2090" s="233">
        <f>IF(N2090="základní",J2090,0)</f>
        <v>0</v>
      </c>
      <c r="BF2090" s="233">
        <f>IF(N2090="snížená",J2090,0)</f>
        <v>0</v>
      </c>
      <c r="BG2090" s="233">
        <f>IF(N2090="zákl. přenesená",J2090,0)</f>
        <v>0</v>
      </c>
      <c r="BH2090" s="233">
        <f>IF(N2090="sníž. přenesená",J2090,0)</f>
        <v>0</v>
      </c>
      <c r="BI2090" s="233">
        <f>IF(N2090="nulová",J2090,0)</f>
        <v>0</v>
      </c>
      <c r="BJ2090" s="24" t="s">
        <v>38</v>
      </c>
      <c r="BK2090" s="233">
        <f>ROUND(I2090*H2090,2)</f>
        <v>0</v>
      </c>
      <c r="BL2090" s="24" t="s">
        <v>243</v>
      </c>
      <c r="BM2090" s="24" t="s">
        <v>2306</v>
      </c>
    </row>
    <row r="2091" s="1" customFormat="1" ht="16.5" customHeight="1">
      <c r="B2091" s="47"/>
      <c r="C2091" s="222" t="s">
        <v>2307</v>
      </c>
      <c r="D2091" s="222" t="s">
        <v>156</v>
      </c>
      <c r="E2091" s="223" t="s">
        <v>2308</v>
      </c>
      <c r="F2091" s="224" t="s">
        <v>2309</v>
      </c>
      <c r="G2091" s="225" t="s">
        <v>246</v>
      </c>
      <c r="H2091" s="226">
        <v>0.032000000000000001</v>
      </c>
      <c r="I2091" s="227"/>
      <c r="J2091" s="228">
        <f>ROUND(I2091*H2091,2)</f>
        <v>0</v>
      </c>
      <c r="K2091" s="224" t="s">
        <v>21</v>
      </c>
      <c r="L2091" s="73"/>
      <c r="M2091" s="229" t="s">
        <v>21</v>
      </c>
      <c r="N2091" s="230" t="s">
        <v>47</v>
      </c>
      <c r="O2091" s="48"/>
      <c r="P2091" s="231">
        <f>O2091*H2091</f>
        <v>0</v>
      </c>
      <c r="Q2091" s="231">
        <v>0</v>
      </c>
      <c r="R2091" s="231">
        <f>Q2091*H2091</f>
        <v>0</v>
      </c>
      <c r="S2091" s="231">
        <v>0</v>
      </c>
      <c r="T2091" s="232">
        <f>S2091*H2091</f>
        <v>0</v>
      </c>
      <c r="AR2091" s="24" t="s">
        <v>243</v>
      </c>
      <c r="AT2091" s="24" t="s">
        <v>156</v>
      </c>
      <c r="AU2091" s="24" t="s">
        <v>85</v>
      </c>
      <c r="AY2091" s="24" t="s">
        <v>154</v>
      </c>
      <c r="BE2091" s="233">
        <f>IF(N2091="základní",J2091,0)</f>
        <v>0</v>
      </c>
      <c r="BF2091" s="233">
        <f>IF(N2091="snížená",J2091,0)</f>
        <v>0</v>
      </c>
      <c r="BG2091" s="233">
        <f>IF(N2091="zákl. přenesená",J2091,0)</f>
        <v>0</v>
      </c>
      <c r="BH2091" s="233">
        <f>IF(N2091="sníž. přenesená",J2091,0)</f>
        <v>0</v>
      </c>
      <c r="BI2091" s="233">
        <f>IF(N2091="nulová",J2091,0)</f>
        <v>0</v>
      </c>
      <c r="BJ2091" s="24" t="s">
        <v>38</v>
      </c>
      <c r="BK2091" s="233">
        <f>ROUND(I2091*H2091,2)</f>
        <v>0</v>
      </c>
      <c r="BL2091" s="24" t="s">
        <v>243</v>
      </c>
      <c r="BM2091" s="24" t="s">
        <v>2310</v>
      </c>
    </row>
    <row r="2092" s="10" customFormat="1" ht="29.88" customHeight="1">
      <c r="B2092" s="206"/>
      <c r="C2092" s="207"/>
      <c r="D2092" s="208" t="s">
        <v>75</v>
      </c>
      <c r="E2092" s="220" t="s">
        <v>2311</v>
      </c>
      <c r="F2092" s="220" t="s">
        <v>2112</v>
      </c>
      <c r="G2092" s="207"/>
      <c r="H2092" s="207"/>
      <c r="I2092" s="210"/>
      <c r="J2092" s="221">
        <f>BK2092</f>
        <v>0</v>
      </c>
      <c r="K2092" s="207"/>
      <c r="L2092" s="212"/>
      <c r="M2092" s="213"/>
      <c r="N2092" s="214"/>
      <c r="O2092" s="214"/>
      <c r="P2092" s="215">
        <f>SUM(P2093:P2116)</f>
        <v>0</v>
      </c>
      <c r="Q2092" s="214"/>
      <c r="R2092" s="215">
        <f>SUM(R2093:R2116)</f>
        <v>0.0067325999999999992</v>
      </c>
      <c r="S2092" s="214"/>
      <c r="T2092" s="216">
        <f>SUM(T2093:T2116)</f>
        <v>0.41394800000000004</v>
      </c>
      <c r="AR2092" s="217" t="s">
        <v>85</v>
      </c>
      <c r="AT2092" s="218" t="s">
        <v>75</v>
      </c>
      <c r="AU2092" s="218" t="s">
        <v>38</v>
      </c>
      <c r="AY2092" s="217" t="s">
        <v>154</v>
      </c>
      <c r="BK2092" s="219">
        <f>SUM(BK2093:BK2116)</f>
        <v>0</v>
      </c>
    </row>
    <row r="2093" s="1" customFormat="1" ht="16.5" customHeight="1">
      <c r="B2093" s="47"/>
      <c r="C2093" s="222" t="s">
        <v>2312</v>
      </c>
      <c r="D2093" s="222" t="s">
        <v>156</v>
      </c>
      <c r="E2093" s="223" t="s">
        <v>2313</v>
      </c>
      <c r="F2093" s="224" t="s">
        <v>2314</v>
      </c>
      <c r="G2093" s="225" t="s">
        <v>159</v>
      </c>
      <c r="H2093" s="226">
        <v>2.1779999999999999</v>
      </c>
      <c r="I2093" s="227"/>
      <c r="J2093" s="228">
        <f>ROUND(I2093*H2093,2)</f>
        <v>0</v>
      </c>
      <c r="K2093" s="224" t="s">
        <v>21</v>
      </c>
      <c r="L2093" s="73"/>
      <c r="M2093" s="229" t="s">
        <v>21</v>
      </c>
      <c r="N2093" s="230" t="s">
        <v>47</v>
      </c>
      <c r="O2093" s="48"/>
      <c r="P2093" s="231">
        <f>O2093*H2093</f>
        <v>0</v>
      </c>
      <c r="Q2093" s="231">
        <v>0</v>
      </c>
      <c r="R2093" s="231">
        <f>Q2093*H2093</f>
        <v>0</v>
      </c>
      <c r="S2093" s="231">
        <v>0.01</v>
      </c>
      <c r="T2093" s="232">
        <f>S2093*H2093</f>
        <v>0.021780000000000001</v>
      </c>
      <c r="AR2093" s="24" t="s">
        <v>160</v>
      </c>
      <c r="AT2093" s="24" t="s">
        <v>156</v>
      </c>
      <c r="AU2093" s="24" t="s">
        <v>85</v>
      </c>
      <c r="AY2093" s="24" t="s">
        <v>154</v>
      </c>
      <c r="BE2093" s="233">
        <f>IF(N2093="základní",J2093,0)</f>
        <v>0</v>
      </c>
      <c r="BF2093" s="233">
        <f>IF(N2093="snížená",J2093,0)</f>
        <v>0</v>
      </c>
      <c r="BG2093" s="233">
        <f>IF(N2093="zákl. přenesená",J2093,0)</f>
        <v>0</v>
      </c>
      <c r="BH2093" s="233">
        <f>IF(N2093="sníž. přenesená",J2093,0)</f>
        <v>0</v>
      </c>
      <c r="BI2093" s="233">
        <f>IF(N2093="nulová",J2093,0)</f>
        <v>0</v>
      </c>
      <c r="BJ2093" s="24" t="s">
        <v>38</v>
      </c>
      <c r="BK2093" s="233">
        <f>ROUND(I2093*H2093,2)</f>
        <v>0</v>
      </c>
      <c r="BL2093" s="24" t="s">
        <v>160</v>
      </c>
      <c r="BM2093" s="24" t="s">
        <v>2315</v>
      </c>
    </row>
    <row r="2094" s="12" customFormat="1">
      <c r="B2094" s="245"/>
      <c r="C2094" s="246"/>
      <c r="D2094" s="236" t="s">
        <v>162</v>
      </c>
      <c r="E2094" s="247" t="s">
        <v>21</v>
      </c>
      <c r="F2094" s="248" t="s">
        <v>366</v>
      </c>
      <c r="G2094" s="246"/>
      <c r="H2094" s="249">
        <v>0.35999999999999999</v>
      </c>
      <c r="I2094" s="250"/>
      <c r="J2094" s="246"/>
      <c r="K2094" s="246"/>
      <c r="L2094" s="251"/>
      <c r="M2094" s="252"/>
      <c r="N2094" s="253"/>
      <c r="O2094" s="253"/>
      <c r="P2094" s="253"/>
      <c r="Q2094" s="253"/>
      <c r="R2094" s="253"/>
      <c r="S2094" s="253"/>
      <c r="T2094" s="254"/>
      <c r="AT2094" s="255" t="s">
        <v>162</v>
      </c>
      <c r="AU2094" s="255" t="s">
        <v>85</v>
      </c>
      <c r="AV2094" s="12" t="s">
        <v>85</v>
      </c>
      <c r="AW2094" s="12" t="s">
        <v>36</v>
      </c>
      <c r="AX2094" s="12" t="s">
        <v>76</v>
      </c>
      <c r="AY2094" s="255" t="s">
        <v>154</v>
      </c>
    </row>
    <row r="2095" s="12" customFormat="1">
      <c r="B2095" s="245"/>
      <c r="C2095" s="246"/>
      <c r="D2095" s="236" t="s">
        <v>162</v>
      </c>
      <c r="E2095" s="247" t="s">
        <v>21</v>
      </c>
      <c r="F2095" s="248" t="s">
        <v>367</v>
      </c>
      <c r="G2095" s="246"/>
      <c r="H2095" s="249">
        <v>0.27000000000000002</v>
      </c>
      <c r="I2095" s="250"/>
      <c r="J2095" s="246"/>
      <c r="K2095" s="246"/>
      <c r="L2095" s="251"/>
      <c r="M2095" s="252"/>
      <c r="N2095" s="253"/>
      <c r="O2095" s="253"/>
      <c r="P2095" s="253"/>
      <c r="Q2095" s="253"/>
      <c r="R2095" s="253"/>
      <c r="S2095" s="253"/>
      <c r="T2095" s="254"/>
      <c r="AT2095" s="255" t="s">
        <v>162</v>
      </c>
      <c r="AU2095" s="255" t="s">
        <v>85</v>
      </c>
      <c r="AV2095" s="12" t="s">
        <v>85</v>
      </c>
      <c r="AW2095" s="12" t="s">
        <v>36</v>
      </c>
      <c r="AX2095" s="12" t="s">
        <v>76</v>
      </c>
      <c r="AY2095" s="255" t="s">
        <v>154</v>
      </c>
    </row>
    <row r="2096" s="12" customFormat="1">
      <c r="B2096" s="245"/>
      <c r="C2096" s="246"/>
      <c r="D2096" s="236" t="s">
        <v>162</v>
      </c>
      <c r="E2096" s="247" t="s">
        <v>21</v>
      </c>
      <c r="F2096" s="248" t="s">
        <v>373</v>
      </c>
      <c r="G2096" s="246"/>
      <c r="H2096" s="249">
        <v>1.548</v>
      </c>
      <c r="I2096" s="250"/>
      <c r="J2096" s="246"/>
      <c r="K2096" s="246"/>
      <c r="L2096" s="251"/>
      <c r="M2096" s="252"/>
      <c r="N2096" s="253"/>
      <c r="O2096" s="253"/>
      <c r="P2096" s="253"/>
      <c r="Q2096" s="253"/>
      <c r="R2096" s="253"/>
      <c r="S2096" s="253"/>
      <c r="T2096" s="254"/>
      <c r="AT2096" s="255" t="s">
        <v>162</v>
      </c>
      <c r="AU2096" s="255" t="s">
        <v>85</v>
      </c>
      <c r="AV2096" s="12" t="s">
        <v>85</v>
      </c>
      <c r="AW2096" s="12" t="s">
        <v>36</v>
      </c>
      <c r="AX2096" s="12" t="s">
        <v>76</v>
      </c>
      <c r="AY2096" s="255" t="s">
        <v>154</v>
      </c>
    </row>
    <row r="2097" s="13" customFormat="1">
      <c r="B2097" s="256"/>
      <c r="C2097" s="257"/>
      <c r="D2097" s="236" t="s">
        <v>162</v>
      </c>
      <c r="E2097" s="258" t="s">
        <v>21</v>
      </c>
      <c r="F2097" s="259" t="s">
        <v>166</v>
      </c>
      <c r="G2097" s="257"/>
      <c r="H2097" s="260">
        <v>2.1779999999999999</v>
      </c>
      <c r="I2097" s="261"/>
      <c r="J2097" s="257"/>
      <c r="K2097" s="257"/>
      <c r="L2097" s="262"/>
      <c r="M2097" s="263"/>
      <c r="N2097" s="264"/>
      <c r="O2097" s="264"/>
      <c r="P2097" s="264"/>
      <c r="Q2097" s="264"/>
      <c r="R2097" s="264"/>
      <c r="S2097" s="264"/>
      <c r="T2097" s="265"/>
      <c r="AT2097" s="266" t="s">
        <v>162</v>
      </c>
      <c r="AU2097" s="266" t="s">
        <v>85</v>
      </c>
      <c r="AV2097" s="13" t="s">
        <v>160</v>
      </c>
      <c r="AW2097" s="13" t="s">
        <v>36</v>
      </c>
      <c r="AX2097" s="13" t="s">
        <v>38</v>
      </c>
      <c r="AY2097" s="266" t="s">
        <v>154</v>
      </c>
    </row>
    <row r="2098" s="1" customFormat="1" ht="16.5" customHeight="1">
      <c r="B2098" s="47"/>
      <c r="C2098" s="222" t="s">
        <v>2316</v>
      </c>
      <c r="D2098" s="222" t="s">
        <v>156</v>
      </c>
      <c r="E2098" s="223" t="s">
        <v>2317</v>
      </c>
      <c r="F2098" s="224" t="s">
        <v>2318</v>
      </c>
      <c r="G2098" s="225" t="s">
        <v>159</v>
      </c>
      <c r="H2098" s="226">
        <v>28.012</v>
      </c>
      <c r="I2098" s="227"/>
      <c r="J2098" s="228">
        <f>ROUND(I2098*H2098,2)</f>
        <v>0</v>
      </c>
      <c r="K2098" s="224" t="s">
        <v>21</v>
      </c>
      <c r="L2098" s="73"/>
      <c r="M2098" s="229" t="s">
        <v>21</v>
      </c>
      <c r="N2098" s="230" t="s">
        <v>47</v>
      </c>
      <c r="O2098" s="48"/>
      <c r="P2098" s="231">
        <f>O2098*H2098</f>
        <v>0</v>
      </c>
      <c r="Q2098" s="231">
        <v>0</v>
      </c>
      <c r="R2098" s="231">
        <f>Q2098*H2098</f>
        <v>0</v>
      </c>
      <c r="S2098" s="231">
        <v>0.014</v>
      </c>
      <c r="T2098" s="232">
        <f>S2098*H2098</f>
        <v>0.39216800000000002</v>
      </c>
      <c r="AR2098" s="24" t="s">
        <v>243</v>
      </c>
      <c r="AT2098" s="24" t="s">
        <v>156</v>
      </c>
      <c r="AU2098" s="24" t="s">
        <v>85</v>
      </c>
      <c r="AY2098" s="24" t="s">
        <v>154</v>
      </c>
      <c r="BE2098" s="233">
        <f>IF(N2098="základní",J2098,0)</f>
        <v>0</v>
      </c>
      <c r="BF2098" s="233">
        <f>IF(N2098="snížená",J2098,0)</f>
        <v>0</v>
      </c>
      <c r="BG2098" s="233">
        <f>IF(N2098="zákl. přenesená",J2098,0)</f>
        <v>0</v>
      </c>
      <c r="BH2098" s="233">
        <f>IF(N2098="sníž. přenesená",J2098,0)</f>
        <v>0</v>
      </c>
      <c r="BI2098" s="233">
        <f>IF(N2098="nulová",J2098,0)</f>
        <v>0</v>
      </c>
      <c r="BJ2098" s="24" t="s">
        <v>38</v>
      </c>
      <c r="BK2098" s="233">
        <f>ROUND(I2098*H2098,2)</f>
        <v>0</v>
      </c>
      <c r="BL2098" s="24" t="s">
        <v>243</v>
      </c>
      <c r="BM2098" s="24" t="s">
        <v>2319</v>
      </c>
    </row>
    <row r="2099" s="12" customFormat="1">
      <c r="B2099" s="245"/>
      <c r="C2099" s="246"/>
      <c r="D2099" s="236" t="s">
        <v>162</v>
      </c>
      <c r="E2099" s="247" t="s">
        <v>21</v>
      </c>
      <c r="F2099" s="248" t="s">
        <v>368</v>
      </c>
      <c r="G2099" s="246"/>
      <c r="H2099" s="249">
        <v>4.9299999999999997</v>
      </c>
      <c r="I2099" s="250"/>
      <c r="J2099" s="246"/>
      <c r="K2099" s="246"/>
      <c r="L2099" s="251"/>
      <c r="M2099" s="252"/>
      <c r="N2099" s="253"/>
      <c r="O2099" s="253"/>
      <c r="P2099" s="253"/>
      <c r="Q2099" s="253"/>
      <c r="R2099" s="253"/>
      <c r="S2099" s="253"/>
      <c r="T2099" s="254"/>
      <c r="AT2099" s="255" t="s">
        <v>162</v>
      </c>
      <c r="AU2099" s="255" t="s">
        <v>85</v>
      </c>
      <c r="AV2099" s="12" t="s">
        <v>85</v>
      </c>
      <c r="AW2099" s="12" t="s">
        <v>36</v>
      </c>
      <c r="AX2099" s="12" t="s">
        <v>76</v>
      </c>
      <c r="AY2099" s="255" t="s">
        <v>154</v>
      </c>
    </row>
    <row r="2100" s="12" customFormat="1">
      <c r="B2100" s="245"/>
      <c r="C2100" s="246"/>
      <c r="D2100" s="236" t="s">
        <v>162</v>
      </c>
      <c r="E2100" s="247" t="s">
        <v>21</v>
      </c>
      <c r="F2100" s="248" t="s">
        <v>369</v>
      </c>
      <c r="G2100" s="246"/>
      <c r="H2100" s="249">
        <v>6.0449999999999999</v>
      </c>
      <c r="I2100" s="250"/>
      <c r="J2100" s="246"/>
      <c r="K2100" s="246"/>
      <c r="L2100" s="251"/>
      <c r="M2100" s="252"/>
      <c r="N2100" s="253"/>
      <c r="O2100" s="253"/>
      <c r="P2100" s="253"/>
      <c r="Q2100" s="253"/>
      <c r="R2100" s="253"/>
      <c r="S2100" s="253"/>
      <c r="T2100" s="254"/>
      <c r="AT2100" s="255" t="s">
        <v>162</v>
      </c>
      <c r="AU2100" s="255" t="s">
        <v>85</v>
      </c>
      <c r="AV2100" s="12" t="s">
        <v>85</v>
      </c>
      <c r="AW2100" s="12" t="s">
        <v>36</v>
      </c>
      <c r="AX2100" s="12" t="s">
        <v>76</v>
      </c>
      <c r="AY2100" s="255" t="s">
        <v>154</v>
      </c>
    </row>
    <row r="2101" s="12" customFormat="1">
      <c r="B2101" s="245"/>
      <c r="C2101" s="246"/>
      <c r="D2101" s="236" t="s">
        <v>162</v>
      </c>
      <c r="E2101" s="247" t="s">
        <v>21</v>
      </c>
      <c r="F2101" s="248" t="s">
        <v>370</v>
      </c>
      <c r="G2101" s="246"/>
      <c r="H2101" s="249">
        <v>4.4199999999999999</v>
      </c>
      <c r="I2101" s="250"/>
      <c r="J2101" s="246"/>
      <c r="K2101" s="246"/>
      <c r="L2101" s="251"/>
      <c r="M2101" s="252"/>
      <c r="N2101" s="253"/>
      <c r="O2101" s="253"/>
      <c r="P2101" s="253"/>
      <c r="Q2101" s="253"/>
      <c r="R2101" s="253"/>
      <c r="S2101" s="253"/>
      <c r="T2101" s="254"/>
      <c r="AT2101" s="255" t="s">
        <v>162</v>
      </c>
      <c r="AU2101" s="255" t="s">
        <v>85</v>
      </c>
      <c r="AV2101" s="12" t="s">
        <v>85</v>
      </c>
      <c r="AW2101" s="12" t="s">
        <v>36</v>
      </c>
      <c r="AX2101" s="12" t="s">
        <v>76</v>
      </c>
      <c r="AY2101" s="255" t="s">
        <v>154</v>
      </c>
    </row>
    <row r="2102" s="12" customFormat="1">
      <c r="B2102" s="245"/>
      <c r="C2102" s="246"/>
      <c r="D2102" s="236" t="s">
        <v>162</v>
      </c>
      <c r="E2102" s="247" t="s">
        <v>21</v>
      </c>
      <c r="F2102" s="248" t="s">
        <v>371</v>
      </c>
      <c r="G2102" s="246"/>
      <c r="H2102" s="249">
        <v>1.161</v>
      </c>
      <c r="I2102" s="250"/>
      <c r="J2102" s="246"/>
      <c r="K2102" s="246"/>
      <c r="L2102" s="251"/>
      <c r="M2102" s="252"/>
      <c r="N2102" s="253"/>
      <c r="O2102" s="253"/>
      <c r="P2102" s="253"/>
      <c r="Q2102" s="253"/>
      <c r="R2102" s="253"/>
      <c r="S2102" s="253"/>
      <c r="T2102" s="254"/>
      <c r="AT2102" s="255" t="s">
        <v>162</v>
      </c>
      <c r="AU2102" s="255" t="s">
        <v>85</v>
      </c>
      <c r="AV2102" s="12" t="s">
        <v>85</v>
      </c>
      <c r="AW2102" s="12" t="s">
        <v>36</v>
      </c>
      <c r="AX2102" s="12" t="s">
        <v>76</v>
      </c>
      <c r="AY2102" s="255" t="s">
        <v>154</v>
      </c>
    </row>
    <row r="2103" s="12" customFormat="1">
      <c r="B2103" s="245"/>
      <c r="C2103" s="246"/>
      <c r="D2103" s="236" t="s">
        <v>162</v>
      </c>
      <c r="E2103" s="247" t="s">
        <v>21</v>
      </c>
      <c r="F2103" s="248" t="s">
        <v>372</v>
      </c>
      <c r="G2103" s="246"/>
      <c r="H2103" s="249">
        <v>3.8959999999999999</v>
      </c>
      <c r="I2103" s="250"/>
      <c r="J2103" s="246"/>
      <c r="K2103" s="246"/>
      <c r="L2103" s="251"/>
      <c r="M2103" s="252"/>
      <c r="N2103" s="253"/>
      <c r="O2103" s="253"/>
      <c r="P2103" s="253"/>
      <c r="Q2103" s="253"/>
      <c r="R2103" s="253"/>
      <c r="S2103" s="253"/>
      <c r="T2103" s="254"/>
      <c r="AT2103" s="255" t="s">
        <v>162</v>
      </c>
      <c r="AU2103" s="255" t="s">
        <v>85</v>
      </c>
      <c r="AV2103" s="12" t="s">
        <v>85</v>
      </c>
      <c r="AW2103" s="12" t="s">
        <v>36</v>
      </c>
      <c r="AX2103" s="12" t="s">
        <v>76</v>
      </c>
      <c r="AY2103" s="255" t="s">
        <v>154</v>
      </c>
    </row>
    <row r="2104" s="12" customFormat="1">
      <c r="B2104" s="245"/>
      <c r="C2104" s="246"/>
      <c r="D2104" s="236" t="s">
        <v>162</v>
      </c>
      <c r="E2104" s="247" t="s">
        <v>21</v>
      </c>
      <c r="F2104" s="248" t="s">
        <v>374</v>
      </c>
      <c r="G2104" s="246"/>
      <c r="H2104" s="249">
        <v>7.5599999999999996</v>
      </c>
      <c r="I2104" s="250"/>
      <c r="J2104" s="246"/>
      <c r="K2104" s="246"/>
      <c r="L2104" s="251"/>
      <c r="M2104" s="252"/>
      <c r="N2104" s="253"/>
      <c r="O2104" s="253"/>
      <c r="P2104" s="253"/>
      <c r="Q2104" s="253"/>
      <c r="R2104" s="253"/>
      <c r="S2104" s="253"/>
      <c r="T2104" s="254"/>
      <c r="AT2104" s="255" t="s">
        <v>162</v>
      </c>
      <c r="AU2104" s="255" t="s">
        <v>85</v>
      </c>
      <c r="AV2104" s="12" t="s">
        <v>85</v>
      </c>
      <c r="AW2104" s="12" t="s">
        <v>36</v>
      </c>
      <c r="AX2104" s="12" t="s">
        <v>76</v>
      </c>
      <c r="AY2104" s="255" t="s">
        <v>154</v>
      </c>
    </row>
    <row r="2105" s="13" customFormat="1">
      <c r="B2105" s="256"/>
      <c r="C2105" s="257"/>
      <c r="D2105" s="236" t="s">
        <v>162</v>
      </c>
      <c r="E2105" s="258" t="s">
        <v>21</v>
      </c>
      <c r="F2105" s="259" t="s">
        <v>166</v>
      </c>
      <c r="G2105" s="257"/>
      <c r="H2105" s="260">
        <v>28.012</v>
      </c>
      <c r="I2105" s="261"/>
      <c r="J2105" s="257"/>
      <c r="K2105" s="257"/>
      <c r="L2105" s="262"/>
      <c r="M2105" s="263"/>
      <c r="N2105" s="264"/>
      <c r="O2105" s="264"/>
      <c r="P2105" s="264"/>
      <c r="Q2105" s="264"/>
      <c r="R2105" s="264"/>
      <c r="S2105" s="264"/>
      <c r="T2105" s="265"/>
      <c r="AT2105" s="266" t="s">
        <v>162</v>
      </c>
      <c r="AU2105" s="266" t="s">
        <v>85</v>
      </c>
      <c r="AV2105" s="13" t="s">
        <v>160</v>
      </c>
      <c r="AW2105" s="13" t="s">
        <v>36</v>
      </c>
      <c r="AX2105" s="13" t="s">
        <v>38</v>
      </c>
      <c r="AY2105" s="266" t="s">
        <v>154</v>
      </c>
    </row>
    <row r="2106" s="1" customFormat="1" ht="16.5" customHeight="1">
      <c r="B2106" s="47"/>
      <c r="C2106" s="222" t="s">
        <v>2320</v>
      </c>
      <c r="D2106" s="222" t="s">
        <v>156</v>
      </c>
      <c r="E2106" s="223" t="s">
        <v>2321</v>
      </c>
      <c r="F2106" s="224" t="s">
        <v>2322</v>
      </c>
      <c r="G2106" s="225" t="s">
        <v>159</v>
      </c>
      <c r="H2106" s="226">
        <v>10.894</v>
      </c>
      <c r="I2106" s="227"/>
      <c r="J2106" s="228">
        <f>ROUND(I2106*H2106,2)</f>
        <v>0</v>
      </c>
      <c r="K2106" s="224" t="s">
        <v>21</v>
      </c>
      <c r="L2106" s="73"/>
      <c r="M2106" s="229" t="s">
        <v>21</v>
      </c>
      <c r="N2106" s="230" t="s">
        <v>47</v>
      </c>
      <c r="O2106" s="48"/>
      <c r="P2106" s="231">
        <f>O2106*H2106</f>
        <v>0</v>
      </c>
      <c r="Q2106" s="231">
        <v>0</v>
      </c>
      <c r="R2106" s="231">
        <f>Q2106*H2106</f>
        <v>0</v>
      </c>
      <c r="S2106" s="231">
        <v>0</v>
      </c>
      <c r="T2106" s="232">
        <f>S2106*H2106</f>
        <v>0</v>
      </c>
      <c r="AR2106" s="24" t="s">
        <v>243</v>
      </c>
      <c r="AT2106" s="24" t="s">
        <v>156</v>
      </c>
      <c r="AU2106" s="24" t="s">
        <v>85</v>
      </c>
      <c r="AY2106" s="24" t="s">
        <v>154</v>
      </c>
      <c r="BE2106" s="233">
        <f>IF(N2106="základní",J2106,0)</f>
        <v>0</v>
      </c>
      <c r="BF2106" s="233">
        <f>IF(N2106="snížená",J2106,0)</f>
        <v>0</v>
      </c>
      <c r="BG2106" s="233">
        <f>IF(N2106="zákl. přenesená",J2106,0)</f>
        <v>0</v>
      </c>
      <c r="BH2106" s="233">
        <f>IF(N2106="sníž. přenesená",J2106,0)</f>
        <v>0</v>
      </c>
      <c r="BI2106" s="233">
        <f>IF(N2106="nulová",J2106,0)</f>
        <v>0</v>
      </c>
      <c r="BJ2106" s="24" t="s">
        <v>38</v>
      </c>
      <c r="BK2106" s="233">
        <f>ROUND(I2106*H2106,2)</f>
        <v>0</v>
      </c>
      <c r="BL2106" s="24" t="s">
        <v>243</v>
      </c>
      <c r="BM2106" s="24" t="s">
        <v>2323</v>
      </c>
    </row>
    <row r="2107" s="11" customFormat="1">
      <c r="B2107" s="234"/>
      <c r="C2107" s="235"/>
      <c r="D2107" s="236" t="s">
        <v>162</v>
      </c>
      <c r="E2107" s="237" t="s">
        <v>21</v>
      </c>
      <c r="F2107" s="238" t="s">
        <v>277</v>
      </c>
      <c r="G2107" s="235"/>
      <c r="H2107" s="237" t="s">
        <v>21</v>
      </c>
      <c r="I2107" s="239"/>
      <c r="J2107" s="235"/>
      <c r="K2107" s="235"/>
      <c r="L2107" s="240"/>
      <c r="M2107" s="241"/>
      <c r="N2107" s="242"/>
      <c r="O2107" s="242"/>
      <c r="P2107" s="242"/>
      <c r="Q2107" s="242"/>
      <c r="R2107" s="242"/>
      <c r="S2107" s="242"/>
      <c r="T2107" s="243"/>
      <c r="AT2107" s="244" t="s">
        <v>162</v>
      </c>
      <c r="AU2107" s="244" t="s">
        <v>85</v>
      </c>
      <c r="AV2107" s="11" t="s">
        <v>38</v>
      </c>
      <c r="AW2107" s="11" t="s">
        <v>36</v>
      </c>
      <c r="AX2107" s="11" t="s">
        <v>76</v>
      </c>
      <c r="AY2107" s="244" t="s">
        <v>154</v>
      </c>
    </row>
    <row r="2108" s="12" customFormat="1">
      <c r="B2108" s="245"/>
      <c r="C2108" s="246"/>
      <c r="D2108" s="236" t="s">
        <v>162</v>
      </c>
      <c r="E2108" s="247" t="s">
        <v>21</v>
      </c>
      <c r="F2108" s="248" t="s">
        <v>2324</v>
      </c>
      <c r="G2108" s="246"/>
      <c r="H2108" s="249">
        <v>3.698</v>
      </c>
      <c r="I2108" s="250"/>
      <c r="J2108" s="246"/>
      <c r="K2108" s="246"/>
      <c r="L2108" s="251"/>
      <c r="M2108" s="252"/>
      <c r="N2108" s="253"/>
      <c r="O2108" s="253"/>
      <c r="P2108" s="253"/>
      <c r="Q2108" s="253"/>
      <c r="R2108" s="253"/>
      <c r="S2108" s="253"/>
      <c r="T2108" s="254"/>
      <c r="AT2108" s="255" t="s">
        <v>162</v>
      </c>
      <c r="AU2108" s="255" t="s">
        <v>85</v>
      </c>
      <c r="AV2108" s="12" t="s">
        <v>85</v>
      </c>
      <c r="AW2108" s="12" t="s">
        <v>36</v>
      </c>
      <c r="AX2108" s="12" t="s">
        <v>76</v>
      </c>
      <c r="AY2108" s="255" t="s">
        <v>154</v>
      </c>
    </row>
    <row r="2109" s="12" customFormat="1">
      <c r="B2109" s="245"/>
      <c r="C2109" s="246"/>
      <c r="D2109" s="236" t="s">
        <v>162</v>
      </c>
      <c r="E2109" s="247" t="s">
        <v>21</v>
      </c>
      <c r="F2109" s="248" t="s">
        <v>2325</v>
      </c>
      <c r="G2109" s="246"/>
      <c r="H2109" s="249">
        <v>1.1699999999999999</v>
      </c>
      <c r="I2109" s="250"/>
      <c r="J2109" s="246"/>
      <c r="K2109" s="246"/>
      <c r="L2109" s="251"/>
      <c r="M2109" s="252"/>
      <c r="N2109" s="253"/>
      <c r="O2109" s="253"/>
      <c r="P2109" s="253"/>
      <c r="Q2109" s="253"/>
      <c r="R2109" s="253"/>
      <c r="S2109" s="253"/>
      <c r="T2109" s="254"/>
      <c r="AT2109" s="255" t="s">
        <v>162</v>
      </c>
      <c r="AU2109" s="255" t="s">
        <v>85</v>
      </c>
      <c r="AV2109" s="12" t="s">
        <v>85</v>
      </c>
      <c r="AW2109" s="12" t="s">
        <v>36</v>
      </c>
      <c r="AX2109" s="12" t="s">
        <v>76</v>
      </c>
      <c r="AY2109" s="255" t="s">
        <v>154</v>
      </c>
    </row>
    <row r="2110" s="12" customFormat="1">
      <c r="B2110" s="245"/>
      <c r="C2110" s="246"/>
      <c r="D2110" s="236" t="s">
        <v>162</v>
      </c>
      <c r="E2110" s="247" t="s">
        <v>21</v>
      </c>
      <c r="F2110" s="248" t="s">
        <v>2326</v>
      </c>
      <c r="G2110" s="246"/>
      <c r="H2110" s="249">
        <v>2.048</v>
      </c>
      <c r="I2110" s="250"/>
      <c r="J2110" s="246"/>
      <c r="K2110" s="246"/>
      <c r="L2110" s="251"/>
      <c r="M2110" s="252"/>
      <c r="N2110" s="253"/>
      <c r="O2110" s="253"/>
      <c r="P2110" s="253"/>
      <c r="Q2110" s="253"/>
      <c r="R2110" s="253"/>
      <c r="S2110" s="253"/>
      <c r="T2110" s="254"/>
      <c r="AT2110" s="255" t="s">
        <v>162</v>
      </c>
      <c r="AU2110" s="255" t="s">
        <v>85</v>
      </c>
      <c r="AV2110" s="12" t="s">
        <v>85</v>
      </c>
      <c r="AW2110" s="12" t="s">
        <v>36</v>
      </c>
      <c r="AX2110" s="12" t="s">
        <v>76</v>
      </c>
      <c r="AY2110" s="255" t="s">
        <v>154</v>
      </c>
    </row>
    <row r="2111" s="12" customFormat="1">
      <c r="B2111" s="245"/>
      <c r="C2111" s="246"/>
      <c r="D2111" s="236" t="s">
        <v>162</v>
      </c>
      <c r="E2111" s="247" t="s">
        <v>21</v>
      </c>
      <c r="F2111" s="248" t="s">
        <v>2327</v>
      </c>
      <c r="G2111" s="246"/>
      <c r="H2111" s="249">
        <v>3.9780000000000002</v>
      </c>
      <c r="I2111" s="250"/>
      <c r="J2111" s="246"/>
      <c r="K2111" s="246"/>
      <c r="L2111" s="251"/>
      <c r="M2111" s="252"/>
      <c r="N2111" s="253"/>
      <c r="O2111" s="253"/>
      <c r="P2111" s="253"/>
      <c r="Q2111" s="253"/>
      <c r="R2111" s="253"/>
      <c r="S2111" s="253"/>
      <c r="T2111" s="254"/>
      <c r="AT2111" s="255" t="s">
        <v>162</v>
      </c>
      <c r="AU2111" s="255" t="s">
        <v>85</v>
      </c>
      <c r="AV2111" s="12" t="s">
        <v>85</v>
      </c>
      <c r="AW2111" s="12" t="s">
        <v>36</v>
      </c>
      <c r="AX2111" s="12" t="s">
        <v>76</v>
      </c>
      <c r="AY2111" s="255" t="s">
        <v>154</v>
      </c>
    </row>
    <row r="2112" s="14" customFormat="1">
      <c r="B2112" s="267"/>
      <c r="C2112" s="268"/>
      <c r="D2112" s="236" t="s">
        <v>162</v>
      </c>
      <c r="E2112" s="269" t="s">
        <v>21</v>
      </c>
      <c r="F2112" s="270" t="s">
        <v>192</v>
      </c>
      <c r="G2112" s="268"/>
      <c r="H2112" s="271">
        <v>10.894</v>
      </c>
      <c r="I2112" s="272"/>
      <c r="J2112" s="268"/>
      <c r="K2112" s="268"/>
      <c r="L2112" s="273"/>
      <c r="M2112" s="274"/>
      <c r="N2112" s="275"/>
      <c r="O2112" s="275"/>
      <c r="P2112" s="275"/>
      <c r="Q2112" s="275"/>
      <c r="R2112" s="275"/>
      <c r="S2112" s="275"/>
      <c r="T2112" s="276"/>
      <c r="AT2112" s="277" t="s">
        <v>162</v>
      </c>
      <c r="AU2112" s="277" t="s">
        <v>85</v>
      </c>
      <c r="AV2112" s="14" t="s">
        <v>170</v>
      </c>
      <c r="AW2112" s="14" t="s">
        <v>36</v>
      </c>
      <c r="AX2112" s="14" t="s">
        <v>76</v>
      </c>
      <c r="AY2112" s="277" t="s">
        <v>154</v>
      </c>
    </row>
    <row r="2113" s="13" customFormat="1">
      <c r="B2113" s="256"/>
      <c r="C2113" s="257"/>
      <c r="D2113" s="236" t="s">
        <v>162</v>
      </c>
      <c r="E2113" s="258" t="s">
        <v>21</v>
      </c>
      <c r="F2113" s="259" t="s">
        <v>166</v>
      </c>
      <c r="G2113" s="257"/>
      <c r="H2113" s="260">
        <v>10.894</v>
      </c>
      <c r="I2113" s="261"/>
      <c r="J2113" s="257"/>
      <c r="K2113" s="257"/>
      <c r="L2113" s="262"/>
      <c r="M2113" s="263"/>
      <c r="N2113" s="264"/>
      <c r="O2113" s="264"/>
      <c r="P2113" s="264"/>
      <c r="Q2113" s="264"/>
      <c r="R2113" s="264"/>
      <c r="S2113" s="264"/>
      <c r="T2113" s="265"/>
      <c r="AT2113" s="266" t="s">
        <v>162</v>
      </c>
      <c r="AU2113" s="266" t="s">
        <v>85</v>
      </c>
      <c r="AV2113" s="13" t="s">
        <v>160</v>
      </c>
      <c r="AW2113" s="13" t="s">
        <v>36</v>
      </c>
      <c r="AX2113" s="13" t="s">
        <v>38</v>
      </c>
      <c r="AY2113" s="266" t="s">
        <v>154</v>
      </c>
    </row>
    <row r="2114" s="1" customFormat="1" ht="16.5" customHeight="1">
      <c r="B2114" s="47"/>
      <c r="C2114" s="280" t="s">
        <v>2328</v>
      </c>
      <c r="D2114" s="280" t="s">
        <v>293</v>
      </c>
      <c r="E2114" s="281" t="s">
        <v>2329</v>
      </c>
      <c r="F2114" s="282" t="s">
        <v>2330</v>
      </c>
      <c r="G2114" s="283" t="s">
        <v>159</v>
      </c>
      <c r="H2114" s="284">
        <v>11.221</v>
      </c>
      <c r="I2114" s="285"/>
      <c r="J2114" s="286">
        <f>ROUND(I2114*H2114,2)</f>
        <v>0</v>
      </c>
      <c r="K2114" s="282" t="s">
        <v>21</v>
      </c>
      <c r="L2114" s="287"/>
      <c r="M2114" s="288" t="s">
        <v>21</v>
      </c>
      <c r="N2114" s="289" t="s">
        <v>47</v>
      </c>
      <c r="O2114" s="48"/>
      <c r="P2114" s="231">
        <f>O2114*H2114</f>
        <v>0</v>
      </c>
      <c r="Q2114" s="231">
        <v>0.00059999999999999995</v>
      </c>
      <c r="R2114" s="231">
        <f>Q2114*H2114</f>
        <v>0.0067325999999999992</v>
      </c>
      <c r="S2114" s="231">
        <v>0</v>
      </c>
      <c r="T2114" s="232">
        <f>S2114*H2114</f>
        <v>0</v>
      </c>
      <c r="AR2114" s="24" t="s">
        <v>362</v>
      </c>
      <c r="AT2114" s="24" t="s">
        <v>293</v>
      </c>
      <c r="AU2114" s="24" t="s">
        <v>85</v>
      </c>
      <c r="AY2114" s="24" t="s">
        <v>154</v>
      </c>
      <c r="BE2114" s="233">
        <f>IF(N2114="základní",J2114,0)</f>
        <v>0</v>
      </c>
      <c r="BF2114" s="233">
        <f>IF(N2114="snížená",J2114,0)</f>
        <v>0</v>
      </c>
      <c r="BG2114" s="233">
        <f>IF(N2114="zákl. přenesená",J2114,0)</f>
        <v>0</v>
      </c>
      <c r="BH2114" s="233">
        <f>IF(N2114="sníž. přenesená",J2114,0)</f>
        <v>0</v>
      </c>
      <c r="BI2114" s="233">
        <f>IF(N2114="nulová",J2114,0)</f>
        <v>0</v>
      </c>
      <c r="BJ2114" s="24" t="s">
        <v>38</v>
      </c>
      <c r="BK2114" s="233">
        <f>ROUND(I2114*H2114,2)</f>
        <v>0</v>
      </c>
      <c r="BL2114" s="24" t="s">
        <v>243</v>
      </c>
      <c r="BM2114" s="24" t="s">
        <v>2331</v>
      </c>
    </row>
    <row r="2115" s="1" customFormat="1" ht="16.5" customHeight="1">
      <c r="B2115" s="47"/>
      <c r="C2115" s="222" t="s">
        <v>2332</v>
      </c>
      <c r="D2115" s="222" t="s">
        <v>156</v>
      </c>
      <c r="E2115" s="223" t="s">
        <v>2333</v>
      </c>
      <c r="F2115" s="224" t="s">
        <v>2334</v>
      </c>
      <c r="G2115" s="225" t="s">
        <v>246</v>
      </c>
      <c r="H2115" s="226">
        <v>0.0070000000000000001</v>
      </c>
      <c r="I2115" s="227"/>
      <c r="J2115" s="228">
        <f>ROUND(I2115*H2115,2)</f>
        <v>0</v>
      </c>
      <c r="K2115" s="224" t="s">
        <v>21</v>
      </c>
      <c r="L2115" s="73"/>
      <c r="M2115" s="229" t="s">
        <v>21</v>
      </c>
      <c r="N2115" s="230" t="s">
        <v>47</v>
      </c>
      <c r="O2115" s="48"/>
      <c r="P2115" s="231">
        <f>O2115*H2115</f>
        <v>0</v>
      </c>
      <c r="Q2115" s="231">
        <v>0</v>
      </c>
      <c r="R2115" s="231">
        <f>Q2115*H2115</f>
        <v>0</v>
      </c>
      <c r="S2115" s="231">
        <v>0</v>
      </c>
      <c r="T2115" s="232">
        <f>S2115*H2115</f>
        <v>0</v>
      </c>
      <c r="AR2115" s="24" t="s">
        <v>243</v>
      </c>
      <c r="AT2115" s="24" t="s">
        <v>156</v>
      </c>
      <c r="AU2115" s="24" t="s">
        <v>85</v>
      </c>
      <c r="AY2115" s="24" t="s">
        <v>154</v>
      </c>
      <c r="BE2115" s="233">
        <f>IF(N2115="základní",J2115,0)</f>
        <v>0</v>
      </c>
      <c r="BF2115" s="233">
        <f>IF(N2115="snížená",J2115,0)</f>
        <v>0</v>
      </c>
      <c r="BG2115" s="233">
        <f>IF(N2115="zákl. přenesená",J2115,0)</f>
        <v>0</v>
      </c>
      <c r="BH2115" s="233">
        <f>IF(N2115="sníž. přenesená",J2115,0)</f>
        <v>0</v>
      </c>
      <c r="BI2115" s="233">
        <f>IF(N2115="nulová",J2115,0)</f>
        <v>0</v>
      </c>
      <c r="BJ2115" s="24" t="s">
        <v>38</v>
      </c>
      <c r="BK2115" s="233">
        <f>ROUND(I2115*H2115,2)</f>
        <v>0</v>
      </c>
      <c r="BL2115" s="24" t="s">
        <v>243</v>
      </c>
      <c r="BM2115" s="24" t="s">
        <v>2335</v>
      </c>
    </row>
    <row r="2116" s="1" customFormat="1" ht="16.5" customHeight="1">
      <c r="B2116" s="47"/>
      <c r="C2116" s="222" t="s">
        <v>2336</v>
      </c>
      <c r="D2116" s="222" t="s">
        <v>156</v>
      </c>
      <c r="E2116" s="223" t="s">
        <v>2337</v>
      </c>
      <c r="F2116" s="224" t="s">
        <v>2338</v>
      </c>
      <c r="G2116" s="225" t="s">
        <v>246</v>
      </c>
      <c r="H2116" s="226">
        <v>0.0070000000000000001</v>
      </c>
      <c r="I2116" s="227"/>
      <c r="J2116" s="228">
        <f>ROUND(I2116*H2116,2)</f>
        <v>0</v>
      </c>
      <c r="K2116" s="224" t="s">
        <v>21</v>
      </c>
      <c r="L2116" s="73"/>
      <c r="M2116" s="229" t="s">
        <v>21</v>
      </c>
      <c r="N2116" s="230" t="s">
        <v>47</v>
      </c>
      <c r="O2116" s="48"/>
      <c r="P2116" s="231">
        <f>O2116*H2116</f>
        <v>0</v>
      </c>
      <c r="Q2116" s="231">
        <v>0</v>
      </c>
      <c r="R2116" s="231">
        <f>Q2116*H2116</f>
        <v>0</v>
      </c>
      <c r="S2116" s="231">
        <v>0</v>
      </c>
      <c r="T2116" s="232">
        <f>S2116*H2116</f>
        <v>0</v>
      </c>
      <c r="AR2116" s="24" t="s">
        <v>243</v>
      </c>
      <c r="AT2116" s="24" t="s">
        <v>156</v>
      </c>
      <c r="AU2116" s="24" t="s">
        <v>85</v>
      </c>
      <c r="AY2116" s="24" t="s">
        <v>154</v>
      </c>
      <c r="BE2116" s="233">
        <f>IF(N2116="základní",J2116,0)</f>
        <v>0</v>
      </c>
      <c r="BF2116" s="233">
        <f>IF(N2116="snížená",J2116,0)</f>
        <v>0</v>
      </c>
      <c r="BG2116" s="233">
        <f>IF(N2116="zákl. přenesená",J2116,0)</f>
        <v>0</v>
      </c>
      <c r="BH2116" s="233">
        <f>IF(N2116="sníž. přenesená",J2116,0)</f>
        <v>0</v>
      </c>
      <c r="BI2116" s="233">
        <f>IF(N2116="nulová",J2116,0)</f>
        <v>0</v>
      </c>
      <c r="BJ2116" s="24" t="s">
        <v>38</v>
      </c>
      <c r="BK2116" s="233">
        <f>ROUND(I2116*H2116,2)</f>
        <v>0</v>
      </c>
      <c r="BL2116" s="24" t="s">
        <v>243</v>
      </c>
      <c r="BM2116" s="24" t="s">
        <v>2339</v>
      </c>
    </row>
    <row r="2117" s="10" customFormat="1" ht="29.88" customHeight="1">
      <c r="B2117" s="206"/>
      <c r="C2117" s="207"/>
      <c r="D2117" s="208" t="s">
        <v>75</v>
      </c>
      <c r="E2117" s="220" t="s">
        <v>2340</v>
      </c>
      <c r="F2117" s="220" t="s">
        <v>2341</v>
      </c>
      <c r="G2117" s="207"/>
      <c r="H2117" s="207"/>
      <c r="I2117" s="210"/>
      <c r="J2117" s="221">
        <f>BK2117</f>
        <v>0</v>
      </c>
      <c r="K2117" s="207"/>
      <c r="L2117" s="212"/>
      <c r="M2117" s="213"/>
      <c r="N2117" s="214"/>
      <c r="O2117" s="214"/>
      <c r="P2117" s="215">
        <f>SUM(P2118:P2160)</f>
        <v>0</v>
      </c>
      <c r="Q2117" s="214"/>
      <c r="R2117" s="215">
        <f>SUM(R2118:R2160)</f>
        <v>0.052212599999999998</v>
      </c>
      <c r="S2117" s="214"/>
      <c r="T2117" s="216">
        <f>SUM(T2118:T2160)</f>
        <v>0</v>
      </c>
      <c r="AR2117" s="217" t="s">
        <v>85</v>
      </c>
      <c r="AT2117" s="218" t="s">
        <v>75</v>
      </c>
      <c r="AU2117" s="218" t="s">
        <v>38</v>
      </c>
      <c r="AY2117" s="217" t="s">
        <v>154</v>
      </c>
      <c r="BK2117" s="219">
        <f>SUM(BK2118:BK2160)</f>
        <v>0</v>
      </c>
    </row>
    <row r="2118" s="1" customFormat="1" ht="25.5" customHeight="1">
      <c r="B2118" s="47"/>
      <c r="C2118" s="222" t="s">
        <v>2342</v>
      </c>
      <c r="D2118" s="222" t="s">
        <v>156</v>
      </c>
      <c r="E2118" s="223" t="s">
        <v>2343</v>
      </c>
      <c r="F2118" s="224" t="s">
        <v>2344</v>
      </c>
      <c r="G2118" s="225" t="s">
        <v>159</v>
      </c>
      <c r="H2118" s="226">
        <v>33.908000000000001</v>
      </c>
      <c r="I2118" s="227"/>
      <c r="J2118" s="228">
        <f>ROUND(I2118*H2118,2)</f>
        <v>0</v>
      </c>
      <c r="K2118" s="224" t="s">
        <v>21</v>
      </c>
      <c r="L2118" s="73"/>
      <c r="M2118" s="229" t="s">
        <v>21</v>
      </c>
      <c r="N2118" s="230" t="s">
        <v>47</v>
      </c>
      <c r="O2118" s="48"/>
      <c r="P2118" s="231">
        <f>O2118*H2118</f>
        <v>0</v>
      </c>
      <c r="Q2118" s="231">
        <v>0</v>
      </c>
      <c r="R2118" s="231">
        <f>Q2118*H2118</f>
        <v>0</v>
      </c>
      <c r="S2118" s="231">
        <v>0</v>
      </c>
      <c r="T2118" s="232">
        <f>S2118*H2118</f>
        <v>0</v>
      </c>
      <c r="AR2118" s="24" t="s">
        <v>243</v>
      </c>
      <c r="AT2118" s="24" t="s">
        <v>156</v>
      </c>
      <c r="AU2118" s="24" t="s">
        <v>85</v>
      </c>
      <c r="AY2118" s="24" t="s">
        <v>154</v>
      </c>
      <c r="BE2118" s="233">
        <f>IF(N2118="základní",J2118,0)</f>
        <v>0</v>
      </c>
      <c r="BF2118" s="233">
        <f>IF(N2118="snížená",J2118,0)</f>
        <v>0</v>
      </c>
      <c r="BG2118" s="233">
        <f>IF(N2118="zákl. přenesená",J2118,0)</f>
        <v>0</v>
      </c>
      <c r="BH2118" s="233">
        <f>IF(N2118="sníž. přenesená",J2118,0)</f>
        <v>0</v>
      </c>
      <c r="BI2118" s="233">
        <f>IF(N2118="nulová",J2118,0)</f>
        <v>0</v>
      </c>
      <c r="BJ2118" s="24" t="s">
        <v>38</v>
      </c>
      <c r="BK2118" s="233">
        <f>ROUND(I2118*H2118,2)</f>
        <v>0</v>
      </c>
      <c r="BL2118" s="24" t="s">
        <v>243</v>
      </c>
      <c r="BM2118" s="24" t="s">
        <v>2345</v>
      </c>
    </row>
    <row r="2119" s="11" customFormat="1">
      <c r="B2119" s="234"/>
      <c r="C2119" s="235"/>
      <c r="D2119" s="236" t="s">
        <v>162</v>
      </c>
      <c r="E2119" s="237" t="s">
        <v>21</v>
      </c>
      <c r="F2119" s="238" t="s">
        <v>783</v>
      </c>
      <c r="G2119" s="235"/>
      <c r="H2119" s="237" t="s">
        <v>21</v>
      </c>
      <c r="I2119" s="239"/>
      <c r="J2119" s="235"/>
      <c r="K2119" s="235"/>
      <c r="L2119" s="240"/>
      <c r="M2119" s="241"/>
      <c r="N2119" s="242"/>
      <c r="O2119" s="242"/>
      <c r="P2119" s="242"/>
      <c r="Q2119" s="242"/>
      <c r="R2119" s="242"/>
      <c r="S2119" s="242"/>
      <c r="T2119" s="243"/>
      <c r="AT2119" s="244" t="s">
        <v>162</v>
      </c>
      <c r="AU2119" s="244" t="s">
        <v>85</v>
      </c>
      <c r="AV2119" s="11" t="s">
        <v>38</v>
      </c>
      <c r="AW2119" s="11" t="s">
        <v>36</v>
      </c>
      <c r="AX2119" s="11" t="s">
        <v>76</v>
      </c>
      <c r="AY2119" s="244" t="s">
        <v>154</v>
      </c>
    </row>
    <row r="2120" s="11" customFormat="1">
      <c r="B2120" s="234"/>
      <c r="C2120" s="235"/>
      <c r="D2120" s="236" t="s">
        <v>162</v>
      </c>
      <c r="E2120" s="237" t="s">
        <v>21</v>
      </c>
      <c r="F2120" s="238" t="s">
        <v>1901</v>
      </c>
      <c r="G2120" s="235"/>
      <c r="H2120" s="237" t="s">
        <v>21</v>
      </c>
      <c r="I2120" s="239"/>
      <c r="J2120" s="235"/>
      <c r="K2120" s="235"/>
      <c r="L2120" s="240"/>
      <c r="M2120" s="241"/>
      <c r="N2120" s="242"/>
      <c r="O2120" s="242"/>
      <c r="P2120" s="242"/>
      <c r="Q2120" s="242"/>
      <c r="R2120" s="242"/>
      <c r="S2120" s="242"/>
      <c r="T2120" s="243"/>
      <c r="AT2120" s="244" t="s">
        <v>162</v>
      </c>
      <c r="AU2120" s="244" t="s">
        <v>85</v>
      </c>
      <c r="AV2120" s="11" t="s">
        <v>38</v>
      </c>
      <c r="AW2120" s="11" t="s">
        <v>36</v>
      </c>
      <c r="AX2120" s="11" t="s">
        <v>76</v>
      </c>
      <c r="AY2120" s="244" t="s">
        <v>154</v>
      </c>
    </row>
    <row r="2121" s="12" customFormat="1">
      <c r="B2121" s="245"/>
      <c r="C2121" s="246"/>
      <c r="D2121" s="236" t="s">
        <v>162</v>
      </c>
      <c r="E2121" s="247" t="s">
        <v>21</v>
      </c>
      <c r="F2121" s="248" t="s">
        <v>2346</v>
      </c>
      <c r="G2121" s="246"/>
      <c r="H2121" s="249">
        <v>7.3540000000000001</v>
      </c>
      <c r="I2121" s="250"/>
      <c r="J2121" s="246"/>
      <c r="K2121" s="246"/>
      <c r="L2121" s="251"/>
      <c r="M2121" s="252"/>
      <c r="N2121" s="253"/>
      <c r="O2121" s="253"/>
      <c r="P2121" s="253"/>
      <c r="Q2121" s="253"/>
      <c r="R2121" s="253"/>
      <c r="S2121" s="253"/>
      <c r="T2121" s="254"/>
      <c r="AT2121" s="255" t="s">
        <v>162</v>
      </c>
      <c r="AU2121" s="255" t="s">
        <v>85</v>
      </c>
      <c r="AV2121" s="12" t="s">
        <v>85</v>
      </c>
      <c r="AW2121" s="12" t="s">
        <v>36</v>
      </c>
      <c r="AX2121" s="12" t="s">
        <v>76</v>
      </c>
      <c r="AY2121" s="255" t="s">
        <v>154</v>
      </c>
    </row>
    <row r="2122" s="14" customFormat="1">
      <c r="B2122" s="267"/>
      <c r="C2122" s="268"/>
      <c r="D2122" s="236" t="s">
        <v>162</v>
      </c>
      <c r="E2122" s="269" t="s">
        <v>21</v>
      </c>
      <c r="F2122" s="270" t="s">
        <v>1903</v>
      </c>
      <c r="G2122" s="268"/>
      <c r="H2122" s="271">
        <v>7.3540000000000001</v>
      </c>
      <c r="I2122" s="272"/>
      <c r="J2122" s="268"/>
      <c r="K2122" s="268"/>
      <c r="L2122" s="273"/>
      <c r="M2122" s="274"/>
      <c r="N2122" s="275"/>
      <c r="O2122" s="275"/>
      <c r="P2122" s="275"/>
      <c r="Q2122" s="275"/>
      <c r="R2122" s="275"/>
      <c r="S2122" s="275"/>
      <c r="T2122" s="276"/>
      <c r="AT2122" s="277" t="s">
        <v>162</v>
      </c>
      <c r="AU2122" s="277" t="s">
        <v>85</v>
      </c>
      <c r="AV2122" s="14" t="s">
        <v>170</v>
      </c>
      <c r="AW2122" s="14" t="s">
        <v>36</v>
      </c>
      <c r="AX2122" s="14" t="s">
        <v>76</v>
      </c>
      <c r="AY2122" s="277" t="s">
        <v>154</v>
      </c>
    </row>
    <row r="2123" s="11" customFormat="1">
      <c r="B2123" s="234"/>
      <c r="C2123" s="235"/>
      <c r="D2123" s="236" t="s">
        <v>162</v>
      </c>
      <c r="E2123" s="237" t="s">
        <v>21</v>
      </c>
      <c r="F2123" s="238" t="s">
        <v>1898</v>
      </c>
      <c r="G2123" s="235"/>
      <c r="H2123" s="237" t="s">
        <v>21</v>
      </c>
      <c r="I2123" s="239"/>
      <c r="J2123" s="235"/>
      <c r="K2123" s="235"/>
      <c r="L2123" s="240"/>
      <c r="M2123" s="241"/>
      <c r="N2123" s="242"/>
      <c r="O2123" s="242"/>
      <c r="P2123" s="242"/>
      <c r="Q2123" s="242"/>
      <c r="R2123" s="242"/>
      <c r="S2123" s="242"/>
      <c r="T2123" s="243"/>
      <c r="AT2123" s="244" t="s">
        <v>162</v>
      </c>
      <c r="AU2123" s="244" t="s">
        <v>85</v>
      </c>
      <c r="AV2123" s="11" t="s">
        <v>38</v>
      </c>
      <c r="AW2123" s="11" t="s">
        <v>36</v>
      </c>
      <c r="AX2123" s="11" t="s">
        <v>76</v>
      </c>
      <c r="AY2123" s="244" t="s">
        <v>154</v>
      </c>
    </row>
    <row r="2124" s="12" customFormat="1">
      <c r="B2124" s="245"/>
      <c r="C2124" s="246"/>
      <c r="D2124" s="236" t="s">
        <v>162</v>
      </c>
      <c r="E2124" s="247" t="s">
        <v>21</v>
      </c>
      <c r="F2124" s="248" t="s">
        <v>2347</v>
      </c>
      <c r="G2124" s="246"/>
      <c r="H2124" s="249">
        <v>23.356999999999999</v>
      </c>
      <c r="I2124" s="250"/>
      <c r="J2124" s="246"/>
      <c r="K2124" s="246"/>
      <c r="L2124" s="251"/>
      <c r="M2124" s="252"/>
      <c r="N2124" s="253"/>
      <c r="O2124" s="253"/>
      <c r="P2124" s="253"/>
      <c r="Q2124" s="253"/>
      <c r="R2124" s="253"/>
      <c r="S2124" s="253"/>
      <c r="T2124" s="254"/>
      <c r="AT2124" s="255" t="s">
        <v>162</v>
      </c>
      <c r="AU2124" s="255" t="s">
        <v>85</v>
      </c>
      <c r="AV2124" s="12" t="s">
        <v>85</v>
      </c>
      <c r="AW2124" s="12" t="s">
        <v>36</v>
      </c>
      <c r="AX2124" s="12" t="s">
        <v>76</v>
      </c>
      <c r="AY2124" s="255" t="s">
        <v>154</v>
      </c>
    </row>
    <row r="2125" s="14" customFormat="1">
      <c r="B2125" s="267"/>
      <c r="C2125" s="268"/>
      <c r="D2125" s="236" t="s">
        <v>162</v>
      </c>
      <c r="E2125" s="269" t="s">
        <v>21</v>
      </c>
      <c r="F2125" s="270" t="s">
        <v>1900</v>
      </c>
      <c r="G2125" s="268"/>
      <c r="H2125" s="271">
        <v>23.356999999999999</v>
      </c>
      <c r="I2125" s="272"/>
      <c r="J2125" s="268"/>
      <c r="K2125" s="268"/>
      <c r="L2125" s="273"/>
      <c r="M2125" s="274"/>
      <c r="N2125" s="275"/>
      <c r="O2125" s="275"/>
      <c r="P2125" s="275"/>
      <c r="Q2125" s="275"/>
      <c r="R2125" s="275"/>
      <c r="S2125" s="275"/>
      <c r="T2125" s="276"/>
      <c r="AT2125" s="277" t="s">
        <v>162</v>
      </c>
      <c r="AU2125" s="277" t="s">
        <v>85</v>
      </c>
      <c r="AV2125" s="14" t="s">
        <v>170</v>
      </c>
      <c r="AW2125" s="14" t="s">
        <v>36</v>
      </c>
      <c r="AX2125" s="14" t="s">
        <v>76</v>
      </c>
      <c r="AY2125" s="277" t="s">
        <v>154</v>
      </c>
    </row>
    <row r="2126" s="11" customFormat="1">
      <c r="B2126" s="234"/>
      <c r="C2126" s="235"/>
      <c r="D2126" s="236" t="s">
        <v>162</v>
      </c>
      <c r="E2126" s="237" t="s">
        <v>21</v>
      </c>
      <c r="F2126" s="238" t="s">
        <v>1941</v>
      </c>
      <c r="G2126" s="235"/>
      <c r="H2126" s="237" t="s">
        <v>21</v>
      </c>
      <c r="I2126" s="239"/>
      <c r="J2126" s="235"/>
      <c r="K2126" s="235"/>
      <c r="L2126" s="240"/>
      <c r="M2126" s="241"/>
      <c r="N2126" s="242"/>
      <c r="O2126" s="242"/>
      <c r="P2126" s="242"/>
      <c r="Q2126" s="242"/>
      <c r="R2126" s="242"/>
      <c r="S2126" s="242"/>
      <c r="T2126" s="243"/>
      <c r="AT2126" s="244" t="s">
        <v>162</v>
      </c>
      <c r="AU2126" s="244" t="s">
        <v>85</v>
      </c>
      <c r="AV2126" s="11" t="s">
        <v>38</v>
      </c>
      <c r="AW2126" s="11" t="s">
        <v>36</v>
      </c>
      <c r="AX2126" s="11" t="s">
        <v>76</v>
      </c>
      <c r="AY2126" s="244" t="s">
        <v>154</v>
      </c>
    </row>
    <row r="2127" s="12" customFormat="1">
      <c r="B2127" s="245"/>
      <c r="C2127" s="246"/>
      <c r="D2127" s="236" t="s">
        <v>162</v>
      </c>
      <c r="E2127" s="247" t="s">
        <v>21</v>
      </c>
      <c r="F2127" s="248" t="s">
        <v>2348</v>
      </c>
      <c r="G2127" s="246"/>
      <c r="H2127" s="249">
        <v>3.1970000000000001</v>
      </c>
      <c r="I2127" s="250"/>
      <c r="J2127" s="246"/>
      <c r="K2127" s="246"/>
      <c r="L2127" s="251"/>
      <c r="M2127" s="252"/>
      <c r="N2127" s="253"/>
      <c r="O2127" s="253"/>
      <c r="P2127" s="253"/>
      <c r="Q2127" s="253"/>
      <c r="R2127" s="253"/>
      <c r="S2127" s="253"/>
      <c r="T2127" s="254"/>
      <c r="AT2127" s="255" t="s">
        <v>162</v>
      </c>
      <c r="AU2127" s="255" t="s">
        <v>85</v>
      </c>
      <c r="AV2127" s="12" t="s">
        <v>85</v>
      </c>
      <c r="AW2127" s="12" t="s">
        <v>36</v>
      </c>
      <c r="AX2127" s="12" t="s">
        <v>76</v>
      </c>
      <c r="AY2127" s="255" t="s">
        <v>154</v>
      </c>
    </row>
    <row r="2128" s="14" customFormat="1">
      <c r="B2128" s="267"/>
      <c r="C2128" s="268"/>
      <c r="D2128" s="236" t="s">
        <v>162</v>
      </c>
      <c r="E2128" s="269" t="s">
        <v>21</v>
      </c>
      <c r="F2128" s="270" t="s">
        <v>2349</v>
      </c>
      <c r="G2128" s="268"/>
      <c r="H2128" s="271">
        <v>3.1970000000000001</v>
      </c>
      <c r="I2128" s="272"/>
      <c r="J2128" s="268"/>
      <c r="K2128" s="268"/>
      <c r="L2128" s="273"/>
      <c r="M2128" s="274"/>
      <c r="N2128" s="275"/>
      <c r="O2128" s="275"/>
      <c r="P2128" s="275"/>
      <c r="Q2128" s="275"/>
      <c r="R2128" s="275"/>
      <c r="S2128" s="275"/>
      <c r="T2128" s="276"/>
      <c r="AT2128" s="277" t="s">
        <v>162</v>
      </c>
      <c r="AU2128" s="277" t="s">
        <v>85</v>
      </c>
      <c r="AV2128" s="14" t="s">
        <v>170</v>
      </c>
      <c r="AW2128" s="14" t="s">
        <v>36</v>
      </c>
      <c r="AX2128" s="14" t="s">
        <v>76</v>
      </c>
      <c r="AY2128" s="277" t="s">
        <v>154</v>
      </c>
    </row>
    <row r="2129" s="13" customFormat="1">
      <c r="B2129" s="256"/>
      <c r="C2129" s="257"/>
      <c r="D2129" s="236" t="s">
        <v>162</v>
      </c>
      <c r="E2129" s="258" t="s">
        <v>21</v>
      </c>
      <c r="F2129" s="259" t="s">
        <v>166</v>
      </c>
      <c r="G2129" s="257"/>
      <c r="H2129" s="260">
        <v>33.908000000000001</v>
      </c>
      <c r="I2129" s="261"/>
      <c r="J2129" s="257"/>
      <c r="K2129" s="257"/>
      <c r="L2129" s="262"/>
      <c r="M2129" s="263"/>
      <c r="N2129" s="264"/>
      <c r="O2129" s="264"/>
      <c r="P2129" s="264"/>
      <c r="Q2129" s="264"/>
      <c r="R2129" s="264"/>
      <c r="S2129" s="264"/>
      <c r="T2129" s="265"/>
      <c r="AT2129" s="266" t="s">
        <v>162</v>
      </c>
      <c r="AU2129" s="266" t="s">
        <v>85</v>
      </c>
      <c r="AV2129" s="13" t="s">
        <v>160</v>
      </c>
      <c r="AW2129" s="13" t="s">
        <v>36</v>
      </c>
      <c r="AX2129" s="13" t="s">
        <v>38</v>
      </c>
      <c r="AY2129" s="266" t="s">
        <v>154</v>
      </c>
    </row>
    <row r="2130" s="1" customFormat="1" ht="16.5" customHeight="1">
      <c r="B2130" s="47"/>
      <c r="C2130" s="222" t="s">
        <v>2350</v>
      </c>
      <c r="D2130" s="222" t="s">
        <v>156</v>
      </c>
      <c r="E2130" s="223" t="s">
        <v>2351</v>
      </c>
      <c r="F2130" s="224" t="s">
        <v>2352</v>
      </c>
      <c r="G2130" s="225" t="s">
        <v>159</v>
      </c>
      <c r="H2130" s="226">
        <v>33.908000000000001</v>
      </c>
      <c r="I2130" s="227"/>
      <c r="J2130" s="228">
        <f>ROUND(I2130*H2130,2)</f>
        <v>0</v>
      </c>
      <c r="K2130" s="224" t="s">
        <v>21</v>
      </c>
      <c r="L2130" s="73"/>
      <c r="M2130" s="229" t="s">
        <v>21</v>
      </c>
      <c r="N2130" s="230" t="s">
        <v>47</v>
      </c>
      <c r="O2130" s="48"/>
      <c r="P2130" s="231">
        <f>O2130*H2130</f>
        <v>0</v>
      </c>
      <c r="Q2130" s="231">
        <v>0</v>
      </c>
      <c r="R2130" s="231">
        <f>Q2130*H2130</f>
        <v>0</v>
      </c>
      <c r="S2130" s="231">
        <v>0</v>
      </c>
      <c r="T2130" s="232">
        <f>S2130*H2130</f>
        <v>0</v>
      </c>
      <c r="AR2130" s="24" t="s">
        <v>243</v>
      </c>
      <c r="AT2130" s="24" t="s">
        <v>156</v>
      </c>
      <c r="AU2130" s="24" t="s">
        <v>85</v>
      </c>
      <c r="AY2130" s="24" t="s">
        <v>154</v>
      </c>
      <c r="BE2130" s="233">
        <f>IF(N2130="základní",J2130,0)</f>
        <v>0</v>
      </c>
      <c r="BF2130" s="233">
        <f>IF(N2130="snížená",J2130,0)</f>
        <v>0</v>
      </c>
      <c r="BG2130" s="233">
        <f>IF(N2130="zákl. přenesená",J2130,0)</f>
        <v>0</v>
      </c>
      <c r="BH2130" s="233">
        <f>IF(N2130="sníž. přenesená",J2130,0)</f>
        <v>0</v>
      </c>
      <c r="BI2130" s="233">
        <f>IF(N2130="nulová",J2130,0)</f>
        <v>0</v>
      </c>
      <c r="BJ2130" s="24" t="s">
        <v>38</v>
      </c>
      <c r="BK2130" s="233">
        <f>ROUND(I2130*H2130,2)</f>
        <v>0</v>
      </c>
      <c r="BL2130" s="24" t="s">
        <v>243</v>
      </c>
      <c r="BM2130" s="24" t="s">
        <v>2353</v>
      </c>
    </row>
    <row r="2131" s="1" customFormat="1" ht="16.5" customHeight="1">
      <c r="B2131" s="47"/>
      <c r="C2131" s="222" t="s">
        <v>2354</v>
      </c>
      <c r="D2131" s="222" t="s">
        <v>156</v>
      </c>
      <c r="E2131" s="223" t="s">
        <v>2355</v>
      </c>
      <c r="F2131" s="224" t="s">
        <v>2356</v>
      </c>
      <c r="G2131" s="225" t="s">
        <v>159</v>
      </c>
      <c r="H2131" s="226">
        <v>33.908000000000001</v>
      </c>
      <c r="I2131" s="227"/>
      <c r="J2131" s="228">
        <f>ROUND(I2131*H2131,2)</f>
        <v>0</v>
      </c>
      <c r="K2131" s="224" t="s">
        <v>21</v>
      </c>
      <c r="L2131" s="73"/>
      <c r="M2131" s="229" t="s">
        <v>21</v>
      </c>
      <c r="N2131" s="230" t="s">
        <v>47</v>
      </c>
      <c r="O2131" s="48"/>
      <c r="P2131" s="231">
        <f>O2131*H2131</f>
        <v>0</v>
      </c>
      <c r="Q2131" s="231">
        <v>0.00012999999999999999</v>
      </c>
      <c r="R2131" s="231">
        <f>Q2131*H2131</f>
        <v>0.0044080399999999994</v>
      </c>
      <c r="S2131" s="231">
        <v>0</v>
      </c>
      <c r="T2131" s="232">
        <f>S2131*H2131</f>
        <v>0</v>
      </c>
      <c r="AR2131" s="24" t="s">
        <v>243</v>
      </c>
      <c r="AT2131" s="24" t="s">
        <v>156</v>
      </c>
      <c r="AU2131" s="24" t="s">
        <v>85</v>
      </c>
      <c r="AY2131" s="24" t="s">
        <v>154</v>
      </c>
      <c r="BE2131" s="233">
        <f>IF(N2131="základní",J2131,0)</f>
        <v>0</v>
      </c>
      <c r="BF2131" s="233">
        <f>IF(N2131="snížená",J2131,0)</f>
        <v>0</v>
      </c>
      <c r="BG2131" s="233">
        <f>IF(N2131="zákl. přenesená",J2131,0)</f>
        <v>0</v>
      </c>
      <c r="BH2131" s="233">
        <f>IF(N2131="sníž. přenesená",J2131,0)</f>
        <v>0</v>
      </c>
      <c r="BI2131" s="233">
        <f>IF(N2131="nulová",J2131,0)</f>
        <v>0</v>
      </c>
      <c r="BJ2131" s="24" t="s">
        <v>38</v>
      </c>
      <c r="BK2131" s="233">
        <f>ROUND(I2131*H2131,2)</f>
        <v>0</v>
      </c>
      <c r="BL2131" s="24" t="s">
        <v>243</v>
      </c>
      <c r="BM2131" s="24" t="s">
        <v>2357</v>
      </c>
    </row>
    <row r="2132" s="1" customFormat="1" ht="25.5" customHeight="1">
      <c r="B2132" s="47"/>
      <c r="C2132" s="222" t="s">
        <v>2358</v>
      </c>
      <c r="D2132" s="222" t="s">
        <v>156</v>
      </c>
      <c r="E2132" s="223" t="s">
        <v>2359</v>
      </c>
      <c r="F2132" s="224" t="s">
        <v>2360</v>
      </c>
      <c r="G2132" s="225" t="s">
        <v>159</v>
      </c>
      <c r="H2132" s="226">
        <v>33.908000000000001</v>
      </c>
      <c r="I2132" s="227"/>
      <c r="J2132" s="228">
        <f>ROUND(I2132*H2132,2)</f>
        <v>0</v>
      </c>
      <c r="K2132" s="224" t="s">
        <v>21</v>
      </c>
      <c r="L2132" s="73"/>
      <c r="M2132" s="229" t="s">
        <v>21</v>
      </c>
      <c r="N2132" s="230" t="s">
        <v>47</v>
      </c>
      <c r="O2132" s="48"/>
      <c r="P2132" s="231">
        <f>O2132*H2132</f>
        <v>0</v>
      </c>
      <c r="Q2132" s="231">
        <v>0</v>
      </c>
      <c r="R2132" s="231">
        <f>Q2132*H2132</f>
        <v>0</v>
      </c>
      <c r="S2132" s="231">
        <v>0</v>
      </c>
      <c r="T2132" s="232">
        <f>S2132*H2132</f>
        <v>0</v>
      </c>
      <c r="AR2132" s="24" t="s">
        <v>243</v>
      </c>
      <c r="AT2132" s="24" t="s">
        <v>156</v>
      </c>
      <c r="AU2132" s="24" t="s">
        <v>85</v>
      </c>
      <c r="AY2132" s="24" t="s">
        <v>154</v>
      </c>
      <c r="BE2132" s="233">
        <f>IF(N2132="základní",J2132,0)</f>
        <v>0</v>
      </c>
      <c r="BF2132" s="233">
        <f>IF(N2132="snížená",J2132,0)</f>
        <v>0</v>
      </c>
      <c r="BG2132" s="233">
        <f>IF(N2132="zákl. přenesená",J2132,0)</f>
        <v>0</v>
      </c>
      <c r="BH2132" s="233">
        <f>IF(N2132="sníž. přenesená",J2132,0)</f>
        <v>0</v>
      </c>
      <c r="BI2132" s="233">
        <f>IF(N2132="nulová",J2132,0)</f>
        <v>0</v>
      </c>
      <c r="BJ2132" s="24" t="s">
        <v>38</v>
      </c>
      <c r="BK2132" s="233">
        <f>ROUND(I2132*H2132,2)</f>
        <v>0</v>
      </c>
      <c r="BL2132" s="24" t="s">
        <v>243</v>
      </c>
      <c r="BM2132" s="24" t="s">
        <v>2361</v>
      </c>
    </row>
    <row r="2133" s="11" customFormat="1">
      <c r="B2133" s="234"/>
      <c r="C2133" s="235"/>
      <c r="D2133" s="236" t="s">
        <v>162</v>
      </c>
      <c r="E2133" s="237" t="s">
        <v>21</v>
      </c>
      <c r="F2133" s="238" t="s">
        <v>783</v>
      </c>
      <c r="G2133" s="235"/>
      <c r="H2133" s="237" t="s">
        <v>21</v>
      </c>
      <c r="I2133" s="239"/>
      <c r="J2133" s="235"/>
      <c r="K2133" s="235"/>
      <c r="L2133" s="240"/>
      <c r="M2133" s="241"/>
      <c r="N2133" s="242"/>
      <c r="O2133" s="242"/>
      <c r="P2133" s="242"/>
      <c r="Q2133" s="242"/>
      <c r="R2133" s="242"/>
      <c r="S2133" s="242"/>
      <c r="T2133" s="243"/>
      <c r="AT2133" s="244" t="s">
        <v>162</v>
      </c>
      <c r="AU2133" s="244" t="s">
        <v>85</v>
      </c>
      <c r="AV2133" s="11" t="s">
        <v>38</v>
      </c>
      <c r="AW2133" s="11" t="s">
        <v>36</v>
      </c>
      <c r="AX2133" s="11" t="s">
        <v>76</v>
      </c>
      <c r="AY2133" s="244" t="s">
        <v>154</v>
      </c>
    </row>
    <row r="2134" s="11" customFormat="1">
      <c r="B2134" s="234"/>
      <c r="C2134" s="235"/>
      <c r="D2134" s="236" t="s">
        <v>162</v>
      </c>
      <c r="E2134" s="237" t="s">
        <v>21</v>
      </c>
      <c r="F2134" s="238" t="s">
        <v>1901</v>
      </c>
      <c r="G2134" s="235"/>
      <c r="H2134" s="237" t="s">
        <v>21</v>
      </c>
      <c r="I2134" s="239"/>
      <c r="J2134" s="235"/>
      <c r="K2134" s="235"/>
      <c r="L2134" s="240"/>
      <c r="M2134" s="241"/>
      <c r="N2134" s="242"/>
      <c r="O2134" s="242"/>
      <c r="P2134" s="242"/>
      <c r="Q2134" s="242"/>
      <c r="R2134" s="242"/>
      <c r="S2134" s="242"/>
      <c r="T2134" s="243"/>
      <c r="AT2134" s="244" t="s">
        <v>162</v>
      </c>
      <c r="AU2134" s="244" t="s">
        <v>85</v>
      </c>
      <c r="AV2134" s="11" t="s">
        <v>38</v>
      </c>
      <c r="AW2134" s="11" t="s">
        <v>36</v>
      </c>
      <c r="AX2134" s="11" t="s">
        <v>76</v>
      </c>
      <c r="AY2134" s="244" t="s">
        <v>154</v>
      </c>
    </row>
    <row r="2135" s="12" customFormat="1">
      <c r="B2135" s="245"/>
      <c r="C2135" s="246"/>
      <c r="D2135" s="236" t="s">
        <v>162</v>
      </c>
      <c r="E2135" s="247" t="s">
        <v>21</v>
      </c>
      <c r="F2135" s="248" t="s">
        <v>2346</v>
      </c>
      <c r="G2135" s="246"/>
      <c r="H2135" s="249">
        <v>7.3540000000000001</v>
      </c>
      <c r="I2135" s="250"/>
      <c r="J2135" s="246"/>
      <c r="K2135" s="246"/>
      <c r="L2135" s="251"/>
      <c r="M2135" s="252"/>
      <c r="N2135" s="253"/>
      <c r="O2135" s="253"/>
      <c r="P2135" s="253"/>
      <c r="Q2135" s="253"/>
      <c r="R2135" s="253"/>
      <c r="S2135" s="253"/>
      <c r="T2135" s="254"/>
      <c r="AT2135" s="255" t="s">
        <v>162</v>
      </c>
      <c r="AU2135" s="255" t="s">
        <v>85</v>
      </c>
      <c r="AV2135" s="12" t="s">
        <v>85</v>
      </c>
      <c r="AW2135" s="12" t="s">
        <v>36</v>
      </c>
      <c r="AX2135" s="12" t="s">
        <v>76</v>
      </c>
      <c r="AY2135" s="255" t="s">
        <v>154</v>
      </c>
    </row>
    <row r="2136" s="14" customFormat="1">
      <c r="B2136" s="267"/>
      <c r="C2136" s="268"/>
      <c r="D2136" s="236" t="s">
        <v>162</v>
      </c>
      <c r="E2136" s="269" t="s">
        <v>21</v>
      </c>
      <c r="F2136" s="270" t="s">
        <v>1903</v>
      </c>
      <c r="G2136" s="268"/>
      <c r="H2136" s="271">
        <v>7.3540000000000001</v>
      </c>
      <c r="I2136" s="272"/>
      <c r="J2136" s="268"/>
      <c r="K2136" s="268"/>
      <c r="L2136" s="273"/>
      <c r="M2136" s="274"/>
      <c r="N2136" s="275"/>
      <c r="O2136" s="275"/>
      <c r="P2136" s="275"/>
      <c r="Q2136" s="275"/>
      <c r="R2136" s="275"/>
      <c r="S2136" s="275"/>
      <c r="T2136" s="276"/>
      <c r="AT2136" s="277" t="s">
        <v>162</v>
      </c>
      <c r="AU2136" s="277" t="s">
        <v>85</v>
      </c>
      <c r="AV2136" s="14" t="s">
        <v>170</v>
      </c>
      <c r="AW2136" s="14" t="s">
        <v>36</v>
      </c>
      <c r="AX2136" s="14" t="s">
        <v>76</v>
      </c>
      <c r="AY2136" s="277" t="s">
        <v>154</v>
      </c>
    </row>
    <row r="2137" s="11" customFormat="1">
      <c r="B2137" s="234"/>
      <c r="C2137" s="235"/>
      <c r="D2137" s="236" t="s">
        <v>162</v>
      </c>
      <c r="E2137" s="237" t="s">
        <v>21</v>
      </c>
      <c r="F2137" s="238" t="s">
        <v>1898</v>
      </c>
      <c r="G2137" s="235"/>
      <c r="H2137" s="237" t="s">
        <v>21</v>
      </c>
      <c r="I2137" s="239"/>
      <c r="J2137" s="235"/>
      <c r="K2137" s="235"/>
      <c r="L2137" s="240"/>
      <c r="M2137" s="241"/>
      <c r="N2137" s="242"/>
      <c r="O2137" s="242"/>
      <c r="P2137" s="242"/>
      <c r="Q2137" s="242"/>
      <c r="R2137" s="242"/>
      <c r="S2137" s="242"/>
      <c r="T2137" s="243"/>
      <c r="AT2137" s="244" t="s">
        <v>162</v>
      </c>
      <c r="AU2137" s="244" t="s">
        <v>85</v>
      </c>
      <c r="AV2137" s="11" t="s">
        <v>38</v>
      </c>
      <c r="AW2137" s="11" t="s">
        <v>36</v>
      </c>
      <c r="AX2137" s="11" t="s">
        <v>76</v>
      </c>
      <c r="AY2137" s="244" t="s">
        <v>154</v>
      </c>
    </row>
    <row r="2138" s="12" customFormat="1">
      <c r="B2138" s="245"/>
      <c r="C2138" s="246"/>
      <c r="D2138" s="236" t="s">
        <v>162</v>
      </c>
      <c r="E2138" s="247" t="s">
        <v>21</v>
      </c>
      <c r="F2138" s="248" t="s">
        <v>2347</v>
      </c>
      <c r="G2138" s="246"/>
      <c r="H2138" s="249">
        <v>23.356999999999999</v>
      </c>
      <c r="I2138" s="250"/>
      <c r="J2138" s="246"/>
      <c r="K2138" s="246"/>
      <c r="L2138" s="251"/>
      <c r="M2138" s="252"/>
      <c r="N2138" s="253"/>
      <c r="O2138" s="253"/>
      <c r="P2138" s="253"/>
      <c r="Q2138" s="253"/>
      <c r="R2138" s="253"/>
      <c r="S2138" s="253"/>
      <c r="T2138" s="254"/>
      <c r="AT2138" s="255" t="s">
        <v>162</v>
      </c>
      <c r="AU2138" s="255" t="s">
        <v>85</v>
      </c>
      <c r="AV2138" s="12" t="s">
        <v>85</v>
      </c>
      <c r="AW2138" s="12" t="s">
        <v>36</v>
      </c>
      <c r="AX2138" s="12" t="s">
        <v>76</v>
      </c>
      <c r="AY2138" s="255" t="s">
        <v>154</v>
      </c>
    </row>
    <row r="2139" s="14" customFormat="1">
      <c r="B2139" s="267"/>
      <c r="C2139" s="268"/>
      <c r="D2139" s="236" t="s">
        <v>162</v>
      </c>
      <c r="E2139" s="269" t="s">
        <v>21</v>
      </c>
      <c r="F2139" s="270" t="s">
        <v>1900</v>
      </c>
      <c r="G2139" s="268"/>
      <c r="H2139" s="271">
        <v>23.356999999999999</v>
      </c>
      <c r="I2139" s="272"/>
      <c r="J2139" s="268"/>
      <c r="K2139" s="268"/>
      <c r="L2139" s="273"/>
      <c r="M2139" s="274"/>
      <c r="N2139" s="275"/>
      <c r="O2139" s="275"/>
      <c r="P2139" s="275"/>
      <c r="Q2139" s="275"/>
      <c r="R2139" s="275"/>
      <c r="S2139" s="275"/>
      <c r="T2139" s="276"/>
      <c r="AT2139" s="277" t="s">
        <v>162</v>
      </c>
      <c r="AU2139" s="277" t="s">
        <v>85</v>
      </c>
      <c r="AV2139" s="14" t="s">
        <v>170</v>
      </c>
      <c r="AW2139" s="14" t="s">
        <v>36</v>
      </c>
      <c r="AX2139" s="14" t="s">
        <v>76</v>
      </c>
      <c r="AY2139" s="277" t="s">
        <v>154</v>
      </c>
    </row>
    <row r="2140" s="11" customFormat="1">
      <c r="B2140" s="234"/>
      <c r="C2140" s="235"/>
      <c r="D2140" s="236" t="s">
        <v>162</v>
      </c>
      <c r="E2140" s="237" t="s">
        <v>21</v>
      </c>
      <c r="F2140" s="238" t="s">
        <v>1941</v>
      </c>
      <c r="G2140" s="235"/>
      <c r="H2140" s="237" t="s">
        <v>21</v>
      </c>
      <c r="I2140" s="239"/>
      <c r="J2140" s="235"/>
      <c r="K2140" s="235"/>
      <c r="L2140" s="240"/>
      <c r="M2140" s="241"/>
      <c r="N2140" s="242"/>
      <c r="O2140" s="242"/>
      <c r="P2140" s="242"/>
      <c r="Q2140" s="242"/>
      <c r="R2140" s="242"/>
      <c r="S2140" s="242"/>
      <c r="T2140" s="243"/>
      <c r="AT2140" s="244" t="s">
        <v>162</v>
      </c>
      <c r="AU2140" s="244" t="s">
        <v>85</v>
      </c>
      <c r="AV2140" s="11" t="s">
        <v>38</v>
      </c>
      <c r="AW2140" s="11" t="s">
        <v>36</v>
      </c>
      <c r="AX2140" s="11" t="s">
        <v>76</v>
      </c>
      <c r="AY2140" s="244" t="s">
        <v>154</v>
      </c>
    </row>
    <row r="2141" s="12" customFormat="1">
      <c r="B2141" s="245"/>
      <c r="C2141" s="246"/>
      <c r="D2141" s="236" t="s">
        <v>162</v>
      </c>
      <c r="E2141" s="247" t="s">
        <v>21</v>
      </c>
      <c r="F2141" s="248" t="s">
        <v>2348</v>
      </c>
      <c r="G2141" s="246"/>
      <c r="H2141" s="249">
        <v>3.1970000000000001</v>
      </c>
      <c r="I2141" s="250"/>
      <c r="J2141" s="246"/>
      <c r="K2141" s="246"/>
      <c r="L2141" s="251"/>
      <c r="M2141" s="252"/>
      <c r="N2141" s="253"/>
      <c r="O2141" s="253"/>
      <c r="P2141" s="253"/>
      <c r="Q2141" s="253"/>
      <c r="R2141" s="253"/>
      <c r="S2141" s="253"/>
      <c r="T2141" s="254"/>
      <c r="AT2141" s="255" t="s">
        <v>162</v>
      </c>
      <c r="AU2141" s="255" t="s">
        <v>85</v>
      </c>
      <c r="AV2141" s="12" t="s">
        <v>85</v>
      </c>
      <c r="AW2141" s="12" t="s">
        <v>36</v>
      </c>
      <c r="AX2141" s="12" t="s">
        <v>76</v>
      </c>
      <c r="AY2141" s="255" t="s">
        <v>154</v>
      </c>
    </row>
    <row r="2142" s="14" customFormat="1">
      <c r="B2142" s="267"/>
      <c r="C2142" s="268"/>
      <c r="D2142" s="236" t="s">
        <v>162</v>
      </c>
      <c r="E2142" s="269" t="s">
        <v>21</v>
      </c>
      <c r="F2142" s="270" t="s">
        <v>2349</v>
      </c>
      <c r="G2142" s="268"/>
      <c r="H2142" s="271">
        <v>3.1970000000000001</v>
      </c>
      <c r="I2142" s="272"/>
      <c r="J2142" s="268"/>
      <c r="K2142" s="268"/>
      <c r="L2142" s="273"/>
      <c r="M2142" s="274"/>
      <c r="N2142" s="275"/>
      <c r="O2142" s="275"/>
      <c r="P2142" s="275"/>
      <c r="Q2142" s="275"/>
      <c r="R2142" s="275"/>
      <c r="S2142" s="275"/>
      <c r="T2142" s="276"/>
      <c r="AT2142" s="277" t="s">
        <v>162</v>
      </c>
      <c r="AU2142" s="277" t="s">
        <v>85</v>
      </c>
      <c r="AV2142" s="14" t="s">
        <v>170</v>
      </c>
      <c r="AW2142" s="14" t="s">
        <v>36</v>
      </c>
      <c r="AX2142" s="14" t="s">
        <v>76</v>
      </c>
      <c r="AY2142" s="277" t="s">
        <v>154</v>
      </c>
    </row>
    <row r="2143" s="13" customFormat="1">
      <c r="B2143" s="256"/>
      <c r="C2143" s="257"/>
      <c r="D2143" s="236" t="s">
        <v>162</v>
      </c>
      <c r="E2143" s="258" t="s">
        <v>21</v>
      </c>
      <c r="F2143" s="259" t="s">
        <v>166</v>
      </c>
      <c r="G2143" s="257"/>
      <c r="H2143" s="260">
        <v>33.908000000000001</v>
      </c>
      <c r="I2143" s="261"/>
      <c r="J2143" s="257"/>
      <c r="K2143" s="257"/>
      <c r="L2143" s="262"/>
      <c r="M2143" s="263"/>
      <c r="N2143" s="264"/>
      <c r="O2143" s="264"/>
      <c r="P2143" s="264"/>
      <c r="Q2143" s="264"/>
      <c r="R2143" s="264"/>
      <c r="S2143" s="264"/>
      <c r="T2143" s="265"/>
      <c r="AT2143" s="266" t="s">
        <v>162</v>
      </c>
      <c r="AU2143" s="266" t="s">
        <v>85</v>
      </c>
      <c r="AV2143" s="13" t="s">
        <v>160</v>
      </c>
      <c r="AW2143" s="13" t="s">
        <v>36</v>
      </c>
      <c r="AX2143" s="13" t="s">
        <v>38</v>
      </c>
      <c r="AY2143" s="266" t="s">
        <v>154</v>
      </c>
    </row>
    <row r="2144" s="1" customFormat="1" ht="25.5" customHeight="1">
      <c r="B2144" s="47"/>
      <c r="C2144" s="280" t="s">
        <v>2362</v>
      </c>
      <c r="D2144" s="280" t="s">
        <v>293</v>
      </c>
      <c r="E2144" s="281" t="s">
        <v>2363</v>
      </c>
      <c r="F2144" s="282" t="s">
        <v>2364</v>
      </c>
      <c r="G2144" s="283" t="s">
        <v>1169</v>
      </c>
      <c r="H2144" s="284">
        <v>10</v>
      </c>
      <c r="I2144" s="285"/>
      <c r="J2144" s="286">
        <f>ROUND(I2144*H2144,2)</f>
        <v>0</v>
      </c>
      <c r="K2144" s="282" t="s">
        <v>21</v>
      </c>
      <c r="L2144" s="287"/>
      <c r="M2144" s="288" t="s">
        <v>21</v>
      </c>
      <c r="N2144" s="289" t="s">
        <v>47</v>
      </c>
      <c r="O2144" s="48"/>
      <c r="P2144" s="231">
        <f>O2144*H2144</f>
        <v>0</v>
      </c>
      <c r="Q2144" s="231">
        <v>0.001</v>
      </c>
      <c r="R2144" s="231">
        <f>Q2144*H2144</f>
        <v>0.01</v>
      </c>
      <c r="S2144" s="231">
        <v>0</v>
      </c>
      <c r="T2144" s="232">
        <f>S2144*H2144</f>
        <v>0</v>
      </c>
      <c r="AR2144" s="24" t="s">
        <v>362</v>
      </c>
      <c r="AT2144" s="24" t="s">
        <v>293</v>
      </c>
      <c r="AU2144" s="24" t="s">
        <v>85</v>
      </c>
      <c r="AY2144" s="24" t="s">
        <v>154</v>
      </c>
      <c r="BE2144" s="233">
        <f>IF(N2144="základní",J2144,0)</f>
        <v>0</v>
      </c>
      <c r="BF2144" s="233">
        <f>IF(N2144="snížená",J2144,0)</f>
        <v>0</v>
      </c>
      <c r="BG2144" s="233">
        <f>IF(N2144="zákl. přenesená",J2144,0)</f>
        <v>0</v>
      </c>
      <c r="BH2144" s="233">
        <f>IF(N2144="sníž. přenesená",J2144,0)</f>
        <v>0</v>
      </c>
      <c r="BI2144" s="233">
        <f>IF(N2144="nulová",J2144,0)</f>
        <v>0</v>
      </c>
      <c r="BJ2144" s="24" t="s">
        <v>38</v>
      </c>
      <c r="BK2144" s="233">
        <f>ROUND(I2144*H2144,2)</f>
        <v>0</v>
      </c>
      <c r="BL2144" s="24" t="s">
        <v>243</v>
      </c>
      <c r="BM2144" s="24" t="s">
        <v>2365</v>
      </c>
    </row>
    <row r="2145" s="1" customFormat="1" ht="25.5" customHeight="1">
      <c r="B2145" s="47"/>
      <c r="C2145" s="222" t="s">
        <v>2366</v>
      </c>
      <c r="D2145" s="222" t="s">
        <v>156</v>
      </c>
      <c r="E2145" s="223" t="s">
        <v>2367</v>
      </c>
      <c r="F2145" s="224" t="s">
        <v>2368</v>
      </c>
      <c r="G2145" s="225" t="s">
        <v>159</v>
      </c>
      <c r="H2145" s="226">
        <v>33.908000000000001</v>
      </c>
      <c r="I2145" s="227"/>
      <c r="J2145" s="228">
        <f>ROUND(I2145*H2145,2)</f>
        <v>0</v>
      </c>
      <c r="K2145" s="224" t="s">
        <v>21</v>
      </c>
      <c r="L2145" s="73"/>
      <c r="M2145" s="229" t="s">
        <v>21</v>
      </c>
      <c r="N2145" s="230" t="s">
        <v>47</v>
      </c>
      <c r="O2145" s="48"/>
      <c r="P2145" s="231">
        <f>O2145*H2145</f>
        <v>0</v>
      </c>
      <c r="Q2145" s="231">
        <v>0</v>
      </c>
      <c r="R2145" s="231">
        <f>Q2145*H2145</f>
        <v>0</v>
      </c>
      <c r="S2145" s="231">
        <v>0</v>
      </c>
      <c r="T2145" s="232">
        <f>S2145*H2145</f>
        <v>0</v>
      </c>
      <c r="AR2145" s="24" t="s">
        <v>243</v>
      </c>
      <c r="AT2145" s="24" t="s">
        <v>156</v>
      </c>
      <c r="AU2145" s="24" t="s">
        <v>85</v>
      </c>
      <c r="AY2145" s="24" t="s">
        <v>154</v>
      </c>
      <c r="BE2145" s="233">
        <f>IF(N2145="základní",J2145,0)</f>
        <v>0</v>
      </c>
      <c r="BF2145" s="233">
        <f>IF(N2145="snížená",J2145,0)</f>
        <v>0</v>
      </c>
      <c r="BG2145" s="233">
        <f>IF(N2145="zákl. přenesená",J2145,0)</f>
        <v>0</v>
      </c>
      <c r="BH2145" s="233">
        <f>IF(N2145="sníž. přenesená",J2145,0)</f>
        <v>0</v>
      </c>
      <c r="BI2145" s="233">
        <f>IF(N2145="nulová",J2145,0)</f>
        <v>0</v>
      </c>
      <c r="BJ2145" s="24" t="s">
        <v>38</v>
      </c>
      <c r="BK2145" s="233">
        <f>ROUND(I2145*H2145,2)</f>
        <v>0</v>
      </c>
      <c r="BL2145" s="24" t="s">
        <v>243</v>
      </c>
      <c r="BM2145" s="24" t="s">
        <v>2369</v>
      </c>
    </row>
    <row r="2146" s="1" customFormat="1" ht="25.5" customHeight="1">
      <c r="B2146" s="47"/>
      <c r="C2146" s="280" t="s">
        <v>2370</v>
      </c>
      <c r="D2146" s="280" t="s">
        <v>293</v>
      </c>
      <c r="E2146" s="281" t="s">
        <v>2371</v>
      </c>
      <c r="F2146" s="282" t="s">
        <v>2372</v>
      </c>
      <c r="G2146" s="283" t="s">
        <v>1169</v>
      </c>
      <c r="H2146" s="284">
        <v>10</v>
      </c>
      <c r="I2146" s="285"/>
      <c r="J2146" s="286">
        <f>ROUND(I2146*H2146,2)</f>
        <v>0</v>
      </c>
      <c r="K2146" s="282" t="s">
        <v>21</v>
      </c>
      <c r="L2146" s="287"/>
      <c r="M2146" s="288" t="s">
        <v>21</v>
      </c>
      <c r="N2146" s="289" t="s">
        <v>47</v>
      </c>
      <c r="O2146" s="48"/>
      <c r="P2146" s="231">
        <f>O2146*H2146</f>
        <v>0</v>
      </c>
      <c r="Q2146" s="231">
        <v>0.001</v>
      </c>
      <c r="R2146" s="231">
        <f>Q2146*H2146</f>
        <v>0.01</v>
      </c>
      <c r="S2146" s="231">
        <v>0</v>
      </c>
      <c r="T2146" s="232">
        <f>S2146*H2146</f>
        <v>0</v>
      </c>
      <c r="AR2146" s="24" t="s">
        <v>362</v>
      </c>
      <c r="AT2146" s="24" t="s">
        <v>293</v>
      </c>
      <c r="AU2146" s="24" t="s">
        <v>85</v>
      </c>
      <c r="AY2146" s="24" t="s">
        <v>154</v>
      </c>
      <c r="BE2146" s="233">
        <f>IF(N2146="základní",J2146,0)</f>
        <v>0</v>
      </c>
      <c r="BF2146" s="233">
        <f>IF(N2146="snížená",J2146,0)</f>
        <v>0</v>
      </c>
      <c r="BG2146" s="233">
        <f>IF(N2146="zákl. přenesená",J2146,0)</f>
        <v>0</v>
      </c>
      <c r="BH2146" s="233">
        <f>IF(N2146="sníž. přenesená",J2146,0)</f>
        <v>0</v>
      </c>
      <c r="BI2146" s="233">
        <f>IF(N2146="nulová",J2146,0)</f>
        <v>0</v>
      </c>
      <c r="BJ2146" s="24" t="s">
        <v>38</v>
      </c>
      <c r="BK2146" s="233">
        <f>ROUND(I2146*H2146,2)</f>
        <v>0</v>
      </c>
      <c r="BL2146" s="24" t="s">
        <v>243</v>
      </c>
      <c r="BM2146" s="24" t="s">
        <v>2373</v>
      </c>
    </row>
    <row r="2147" s="1" customFormat="1" ht="16.5" customHeight="1">
      <c r="B2147" s="47"/>
      <c r="C2147" s="222" t="s">
        <v>2374</v>
      </c>
      <c r="D2147" s="222" t="s">
        <v>156</v>
      </c>
      <c r="E2147" s="223" t="s">
        <v>2375</v>
      </c>
      <c r="F2147" s="224" t="s">
        <v>2376</v>
      </c>
      <c r="G2147" s="225" t="s">
        <v>159</v>
      </c>
      <c r="H2147" s="226">
        <v>33.908000000000001</v>
      </c>
      <c r="I2147" s="227"/>
      <c r="J2147" s="228">
        <f>ROUND(I2147*H2147,2)</f>
        <v>0</v>
      </c>
      <c r="K2147" s="224" t="s">
        <v>21</v>
      </c>
      <c r="L2147" s="73"/>
      <c r="M2147" s="229" t="s">
        <v>21</v>
      </c>
      <c r="N2147" s="230" t="s">
        <v>47</v>
      </c>
      <c r="O2147" s="48"/>
      <c r="P2147" s="231">
        <f>O2147*H2147</f>
        <v>0</v>
      </c>
      <c r="Q2147" s="231">
        <v>0.00081999999999999998</v>
      </c>
      <c r="R2147" s="231">
        <f>Q2147*H2147</f>
        <v>0.027804559999999999</v>
      </c>
      <c r="S2147" s="231">
        <v>0</v>
      </c>
      <c r="T2147" s="232">
        <f>S2147*H2147</f>
        <v>0</v>
      </c>
      <c r="AR2147" s="24" t="s">
        <v>243</v>
      </c>
      <c r="AT2147" s="24" t="s">
        <v>156</v>
      </c>
      <c r="AU2147" s="24" t="s">
        <v>85</v>
      </c>
      <c r="AY2147" s="24" t="s">
        <v>154</v>
      </c>
      <c r="BE2147" s="233">
        <f>IF(N2147="základní",J2147,0)</f>
        <v>0</v>
      </c>
      <c r="BF2147" s="233">
        <f>IF(N2147="snížená",J2147,0)</f>
        <v>0</v>
      </c>
      <c r="BG2147" s="233">
        <f>IF(N2147="zákl. přenesená",J2147,0)</f>
        <v>0</v>
      </c>
      <c r="BH2147" s="233">
        <f>IF(N2147="sníž. přenesená",J2147,0)</f>
        <v>0</v>
      </c>
      <c r="BI2147" s="233">
        <f>IF(N2147="nulová",J2147,0)</f>
        <v>0</v>
      </c>
      <c r="BJ2147" s="24" t="s">
        <v>38</v>
      </c>
      <c r="BK2147" s="233">
        <f>ROUND(I2147*H2147,2)</f>
        <v>0</v>
      </c>
      <c r="BL2147" s="24" t="s">
        <v>243</v>
      </c>
      <c r="BM2147" s="24" t="s">
        <v>2377</v>
      </c>
    </row>
    <row r="2148" s="11" customFormat="1">
      <c r="B2148" s="234"/>
      <c r="C2148" s="235"/>
      <c r="D2148" s="236" t="s">
        <v>162</v>
      </c>
      <c r="E2148" s="237" t="s">
        <v>21</v>
      </c>
      <c r="F2148" s="238" t="s">
        <v>783</v>
      </c>
      <c r="G2148" s="235"/>
      <c r="H2148" s="237" t="s">
        <v>21</v>
      </c>
      <c r="I2148" s="239"/>
      <c r="J2148" s="235"/>
      <c r="K2148" s="235"/>
      <c r="L2148" s="240"/>
      <c r="M2148" s="241"/>
      <c r="N2148" s="242"/>
      <c r="O2148" s="242"/>
      <c r="P2148" s="242"/>
      <c r="Q2148" s="242"/>
      <c r="R2148" s="242"/>
      <c r="S2148" s="242"/>
      <c r="T2148" s="243"/>
      <c r="AT2148" s="244" t="s">
        <v>162</v>
      </c>
      <c r="AU2148" s="244" t="s">
        <v>85</v>
      </c>
      <c r="AV2148" s="11" t="s">
        <v>38</v>
      </c>
      <c r="AW2148" s="11" t="s">
        <v>36</v>
      </c>
      <c r="AX2148" s="11" t="s">
        <v>76</v>
      </c>
      <c r="AY2148" s="244" t="s">
        <v>154</v>
      </c>
    </row>
    <row r="2149" s="11" customFormat="1">
      <c r="B2149" s="234"/>
      <c r="C2149" s="235"/>
      <c r="D2149" s="236" t="s">
        <v>162</v>
      </c>
      <c r="E2149" s="237" t="s">
        <v>21</v>
      </c>
      <c r="F2149" s="238" t="s">
        <v>1901</v>
      </c>
      <c r="G2149" s="235"/>
      <c r="H2149" s="237" t="s">
        <v>21</v>
      </c>
      <c r="I2149" s="239"/>
      <c r="J2149" s="235"/>
      <c r="K2149" s="235"/>
      <c r="L2149" s="240"/>
      <c r="M2149" s="241"/>
      <c r="N2149" s="242"/>
      <c r="O2149" s="242"/>
      <c r="P2149" s="242"/>
      <c r="Q2149" s="242"/>
      <c r="R2149" s="242"/>
      <c r="S2149" s="242"/>
      <c r="T2149" s="243"/>
      <c r="AT2149" s="244" t="s">
        <v>162</v>
      </c>
      <c r="AU2149" s="244" t="s">
        <v>85</v>
      </c>
      <c r="AV2149" s="11" t="s">
        <v>38</v>
      </c>
      <c r="AW2149" s="11" t="s">
        <v>36</v>
      </c>
      <c r="AX2149" s="11" t="s">
        <v>76</v>
      </c>
      <c r="AY2149" s="244" t="s">
        <v>154</v>
      </c>
    </row>
    <row r="2150" s="12" customFormat="1">
      <c r="B2150" s="245"/>
      <c r="C2150" s="246"/>
      <c r="D2150" s="236" t="s">
        <v>162</v>
      </c>
      <c r="E2150" s="247" t="s">
        <v>21</v>
      </c>
      <c r="F2150" s="248" t="s">
        <v>2346</v>
      </c>
      <c r="G2150" s="246"/>
      <c r="H2150" s="249">
        <v>7.3540000000000001</v>
      </c>
      <c r="I2150" s="250"/>
      <c r="J2150" s="246"/>
      <c r="K2150" s="246"/>
      <c r="L2150" s="251"/>
      <c r="M2150" s="252"/>
      <c r="N2150" s="253"/>
      <c r="O2150" s="253"/>
      <c r="P2150" s="253"/>
      <c r="Q2150" s="253"/>
      <c r="R2150" s="253"/>
      <c r="S2150" s="253"/>
      <c r="T2150" s="254"/>
      <c r="AT2150" s="255" t="s">
        <v>162</v>
      </c>
      <c r="AU2150" s="255" t="s">
        <v>85</v>
      </c>
      <c r="AV2150" s="12" t="s">
        <v>85</v>
      </c>
      <c r="AW2150" s="12" t="s">
        <v>36</v>
      </c>
      <c r="AX2150" s="12" t="s">
        <v>76</v>
      </c>
      <c r="AY2150" s="255" t="s">
        <v>154</v>
      </c>
    </row>
    <row r="2151" s="14" customFormat="1">
      <c r="B2151" s="267"/>
      <c r="C2151" s="268"/>
      <c r="D2151" s="236" t="s">
        <v>162</v>
      </c>
      <c r="E2151" s="269" t="s">
        <v>21</v>
      </c>
      <c r="F2151" s="270" t="s">
        <v>1903</v>
      </c>
      <c r="G2151" s="268"/>
      <c r="H2151" s="271">
        <v>7.3540000000000001</v>
      </c>
      <c r="I2151" s="272"/>
      <c r="J2151" s="268"/>
      <c r="K2151" s="268"/>
      <c r="L2151" s="273"/>
      <c r="M2151" s="274"/>
      <c r="N2151" s="275"/>
      <c r="O2151" s="275"/>
      <c r="P2151" s="275"/>
      <c r="Q2151" s="275"/>
      <c r="R2151" s="275"/>
      <c r="S2151" s="275"/>
      <c r="T2151" s="276"/>
      <c r="AT2151" s="277" t="s">
        <v>162</v>
      </c>
      <c r="AU2151" s="277" t="s">
        <v>85</v>
      </c>
      <c r="AV2151" s="14" t="s">
        <v>170</v>
      </c>
      <c r="AW2151" s="14" t="s">
        <v>36</v>
      </c>
      <c r="AX2151" s="14" t="s">
        <v>76</v>
      </c>
      <c r="AY2151" s="277" t="s">
        <v>154</v>
      </c>
    </row>
    <row r="2152" s="11" customFormat="1">
      <c r="B2152" s="234"/>
      <c r="C2152" s="235"/>
      <c r="D2152" s="236" t="s">
        <v>162</v>
      </c>
      <c r="E2152" s="237" t="s">
        <v>21</v>
      </c>
      <c r="F2152" s="238" t="s">
        <v>1898</v>
      </c>
      <c r="G2152" s="235"/>
      <c r="H2152" s="237" t="s">
        <v>21</v>
      </c>
      <c r="I2152" s="239"/>
      <c r="J2152" s="235"/>
      <c r="K2152" s="235"/>
      <c r="L2152" s="240"/>
      <c r="M2152" s="241"/>
      <c r="N2152" s="242"/>
      <c r="O2152" s="242"/>
      <c r="P2152" s="242"/>
      <c r="Q2152" s="242"/>
      <c r="R2152" s="242"/>
      <c r="S2152" s="242"/>
      <c r="T2152" s="243"/>
      <c r="AT2152" s="244" t="s">
        <v>162</v>
      </c>
      <c r="AU2152" s="244" t="s">
        <v>85</v>
      </c>
      <c r="AV2152" s="11" t="s">
        <v>38</v>
      </c>
      <c r="AW2152" s="11" t="s">
        <v>36</v>
      </c>
      <c r="AX2152" s="11" t="s">
        <v>76</v>
      </c>
      <c r="AY2152" s="244" t="s">
        <v>154</v>
      </c>
    </row>
    <row r="2153" s="12" customFormat="1">
      <c r="B2153" s="245"/>
      <c r="C2153" s="246"/>
      <c r="D2153" s="236" t="s">
        <v>162</v>
      </c>
      <c r="E2153" s="247" t="s">
        <v>21</v>
      </c>
      <c r="F2153" s="248" t="s">
        <v>2347</v>
      </c>
      <c r="G2153" s="246"/>
      <c r="H2153" s="249">
        <v>23.356999999999999</v>
      </c>
      <c r="I2153" s="250"/>
      <c r="J2153" s="246"/>
      <c r="K2153" s="246"/>
      <c r="L2153" s="251"/>
      <c r="M2153" s="252"/>
      <c r="N2153" s="253"/>
      <c r="O2153" s="253"/>
      <c r="P2153" s="253"/>
      <c r="Q2153" s="253"/>
      <c r="R2153" s="253"/>
      <c r="S2153" s="253"/>
      <c r="T2153" s="254"/>
      <c r="AT2153" s="255" t="s">
        <v>162</v>
      </c>
      <c r="AU2153" s="255" t="s">
        <v>85</v>
      </c>
      <c r="AV2153" s="12" t="s">
        <v>85</v>
      </c>
      <c r="AW2153" s="12" t="s">
        <v>36</v>
      </c>
      <c r="AX2153" s="12" t="s">
        <v>76</v>
      </c>
      <c r="AY2153" s="255" t="s">
        <v>154</v>
      </c>
    </row>
    <row r="2154" s="14" customFormat="1">
      <c r="B2154" s="267"/>
      <c r="C2154" s="268"/>
      <c r="D2154" s="236" t="s">
        <v>162</v>
      </c>
      <c r="E2154" s="269" t="s">
        <v>21</v>
      </c>
      <c r="F2154" s="270" t="s">
        <v>1900</v>
      </c>
      <c r="G2154" s="268"/>
      <c r="H2154" s="271">
        <v>23.356999999999999</v>
      </c>
      <c r="I2154" s="272"/>
      <c r="J2154" s="268"/>
      <c r="K2154" s="268"/>
      <c r="L2154" s="273"/>
      <c r="M2154" s="274"/>
      <c r="N2154" s="275"/>
      <c r="O2154" s="275"/>
      <c r="P2154" s="275"/>
      <c r="Q2154" s="275"/>
      <c r="R2154" s="275"/>
      <c r="S2154" s="275"/>
      <c r="T2154" s="276"/>
      <c r="AT2154" s="277" t="s">
        <v>162</v>
      </c>
      <c r="AU2154" s="277" t="s">
        <v>85</v>
      </c>
      <c r="AV2154" s="14" t="s">
        <v>170</v>
      </c>
      <c r="AW2154" s="14" t="s">
        <v>36</v>
      </c>
      <c r="AX2154" s="14" t="s">
        <v>76</v>
      </c>
      <c r="AY2154" s="277" t="s">
        <v>154</v>
      </c>
    </row>
    <row r="2155" s="11" customFormat="1">
      <c r="B2155" s="234"/>
      <c r="C2155" s="235"/>
      <c r="D2155" s="236" t="s">
        <v>162</v>
      </c>
      <c r="E2155" s="237" t="s">
        <v>21</v>
      </c>
      <c r="F2155" s="238" t="s">
        <v>1941</v>
      </c>
      <c r="G2155" s="235"/>
      <c r="H2155" s="237" t="s">
        <v>21</v>
      </c>
      <c r="I2155" s="239"/>
      <c r="J2155" s="235"/>
      <c r="K2155" s="235"/>
      <c r="L2155" s="240"/>
      <c r="M2155" s="241"/>
      <c r="N2155" s="242"/>
      <c r="O2155" s="242"/>
      <c r="P2155" s="242"/>
      <c r="Q2155" s="242"/>
      <c r="R2155" s="242"/>
      <c r="S2155" s="242"/>
      <c r="T2155" s="243"/>
      <c r="AT2155" s="244" t="s">
        <v>162</v>
      </c>
      <c r="AU2155" s="244" t="s">
        <v>85</v>
      </c>
      <c r="AV2155" s="11" t="s">
        <v>38</v>
      </c>
      <c r="AW2155" s="11" t="s">
        <v>36</v>
      </c>
      <c r="AX2155" s="11" t="s">
        <v>76</v>
      </c>
      <c r="AY2155" s="244" t="s">
        <v>154</v>
      </c>
    </row>
    <row r="2156" s="12" customFormat="1">
      <c r="B2156" s="245"/>
      <c r="C2156" s="246"/>
      <c r="D2156" s="236" t="s">
        <v>162</v>
      </c>
      <c r="E2156" s="247" t="s">
        <v>21</v>
      </c>
      <c r="F2156" s="248" t="s">
        <v>2348</v>
      </c>
      <c r="G2156" s="246"/>
      <c r="H2156" s="249">
        <v>3.1970000000000001</v>
      </c>
      <c r="I2156" s="250"/>
      <c r="J2156" s="246"/>
      <c r="K2156" s="246"/>
      <c r="L2156" s="251"/>
      <c r="M2156" s="252"/>
      <c r="N2156" s="253"/>
      <c r="O2156" s="253"/>
      <c r="P2156" s="253"/>
      <c r="Q2156" s="253"/>
      <c r="R2156" s="253"/>
      <c r="S2156" s="253"/>
      <c r="T2156" s="254"/>
      <c r="AT2156" s="255" t="s">
        <v>162</v>
      </c>
      <c r="AU2156" s="255" t="s">
        <v>85</v>
      </c>
      <c r="AV2156" s="12" t="s">
        <v>85</v>
      </c>
      <c r="AW2156" s="12" t="s">
        <v>36</v>
      </c>
      <c r="AX2156" s="12" t="s">
        <v>76</v>
      </c>
      <c r="AY2156" s="255" t="s">
        <v>154</v>
      </c>
    </row>
    <row r="2157" s="14" customFormat="1">
      <c r="B2157" s="267"/>
      <c r="C2157" s="268"/>
      <c r="D2157" s="236" t="s">
        <v>162</v>
      </c>
      <c r="E2157" s="269" t="s">
        <v>21</v>
      </c>
      <c r="F2157" s="270" t="s">
        <v>2349</v>
      </c>
      <c r="G2157" s="268"/>
      <c r="H2157" s="271">
        <v>3.1970000000000001</v>
      </c>
      <c r="I2157" s="272"/>
      <c r="J2157" s="268"/>
      <c r="K2157" s="268"/>
      <c r="L2157" s="273"/>
      <c r="M2157" s="274"/>
      <c r="N2157" s="275"/>
      <c r="O2157" s="275"/>
      <c r="P2157" s="275"/>
      <c r="Q2157" s="275"/>
      <c r="R2157" s="275"/>
      <c r="S2157" s="275"/>
      <c r="T2157" s="276"/>
      <c r="AT2157" s="277" t="s">
        <v>162</v>
      </c>
      <c r="AU2157" s="277" t="s">
        <v>85</v>
      </c>
      <c r="AV2157" s="14" t="s">
        <v>170</v>
      </c>
      <c r="AW2157" s="14" t="s">
        <v>36</v>
      </c>
      <c r="AX2157" s="14" t="s">
        <v>76</v>
      </c>
      <c r="AY2157" s="277" t="s">
        <v>154</v>
      </c>
    </row>
    <row r="2158" s="13" customFormat="1">
      <c r="B2158" s="256"/>
      <c r="C2158" s="257"/>
      <c r="D2158" s="236" t="s">
        <v>162</v>
      </c>
      <c r="E2158" s="258" t="s">
        <v>21</v>
      </c>
      <c r="F2158" s="259" t="s">
        <v>166</v>
      </c>
      <c r="G2158" s="257"/>
      <c r="H2158" s="260">
        <v>33.908000000000001</v>
      </c>
      <c r="I2158" s="261"/>
      <c r="J2158" s="257"/>
      <c r="K2158" s="257"/>
      <c r="L2158" s="262"/>
      <c r="M2158" s="263"/>
      <c r="N2158" s="264"/>
      <c r="O2158" s="264"/>
      <c r="P2158" s="264"/>
      <c r="Q2158" s="264"/>
      <c r="R2158" s="264"/>
      <c r="S2158" s="264"/>
      <c r="T2158" s="265"/>
      <c r="AT2158" s="266" t="s">
        <v>162</v>
      </c>
      <c r="AU2158" s="266" t="s">
        <v>85</v>
      </c>
      <c r="AV2158" s="13" t="s">
        <v>160</v>
      </c>
      <c r="AW2158" s="13" t="s">
        <v>36</v>
      </c>
      <c r="AX2158" s="13" t="s">
        <v>38</v>
      </c>
      <c r="AY2158" s="266" t="s">
        <v>154</v>
      </c>
    </row>
    <row r="2159" s="1" customFormat="1" ht="16.5" customHeight="1">
      <c r="B2159" s="47"/>
      <c r="C2159" s="280" t="s">
        <v>2378</v>
      </c>
      <c r="D2159" s="280" t="s">
        <v>293</v>
      </c>
      <c r="E2159" s="281" t="s">
        <v>2379</v>
      </c>
      <c r="F2159" s="282" t="s">
        <v>2380</v>
      </c>
      <c r="G2159" s="283" t="s">
        <v>1169</v>
      </c>
      <c r="H2159" s="284">
        <v>26.448</v>
      </c>
      <c r="I2159" s="285"/>
      <c r="J2159" s="286">
        <f>ROUND(I2159*H2159,2)</f>
        <v>0</v>
      </c>
      <c r="K2159" s="282" t="s">
        <v>21</v>
      </c>
      <c r="L2159" s="287"/>
      <c r="M2159" s="288" t="s">
        <v>21</v>
      </c>
      <c r="N2159" s="289" t="s">
        <v>47</v>
      </c>
      <c r="O2159" s="48"/>
      <c r="P2159" s="231">
        <f>O2159*H2159</f>
        <v>0</v>
      </c>
      <c r="Q2159" s="231">
        <v>0</v>
      </c>
      <c r="R2159" s="231">
        <f>Q2159*H2159</f>
        <v>0</v>
      </c>
      <c r="S2159" s="231">
        <v>0</v>
      </c>
      <c r="T2159" s="232">
        <f>S2159*H2159</f>
        <v>0</v>
      </c>
      <c r="AR2159" s="24" t="s">
        <v>362</v>
      </c>
      <c r="AT2159" s="24" t="s">
        <v>293</v>
      </c>
      <c r="AU2159" s="24" t="s">
        <v>85</v>
      </c>
      <c r="AY2159" s="24" t="s">
        <v>154</v>
      </c>
      <c r="BE2159" s="233">
        <f>IF(N2159="základní",J2159,0)</f>
        <v>0</v>
      </c>
      <c r="BF2159" s="233">
        <f>IF(N2159="snížená",J2159,0)</f>
        <v>0</v>
      </c>
      <c r="BG2159" s="233">
        <f>IF(N2159="zákl. přenesená",J2159,0)</f>
        <v>0</v>
      </c>
      <c r="BH2159" s="233">
        <f>IF(N2159="sníž. přenesená",J2159,0)</f>
        <v>0</v>
      </c>
      <c r="BI2159" s="233">
        <f>IF(N2159="nulová",J2159,0)</f>
        <v>0</v>
      </c>
      <c r="BJ2159" s="24" t="s">
        <v>38</v>
      </c>
      <c r="BK2159" s="233">
        <f>ROUND(I2159*H2159,2)</f>
        <v>0</v>
      </c>
      <c r="BL2159" s="24" t="s">
        <v>243</v>
      </c>
      <c r="BM2159" s="24" t="s">
        <v>2381</v>
      </c>
    </row>
    <row r="2160" s="12" customFormat="1">
      <c r="B2160" s="245"/>
      <c r="C2160" s="246"/>
      <c r="D2160" s="236" t="s">
        <v>162</v>
      </c>
      <c r="E2160" s="247" t="s">
        <v>21</v>
      </c>
      <c r="F2160" s="248" t="s">
        <v>2382</v>
      </c>
      <c r="G2160" s="246"/>
      <c r="H2160" s="249">
        <v>26.448</v>
      </c>
      <c r="I2160" s="250"/>
      <c r="J2160" s="246"/>
      <c r="K2160" s="246"/>
      <c r="L2160" s="251"/>
      <c r="M2160" s="252"/>
      <c r="N2160" s="253"/>
      <c r="O2160" s="253"/>
      <c r="P2160" s="253"/>
      <c r="Q2160" s="253"/>
      <c r="R2160" s="253"/>
      <c r="S2160" s="253"/>
      <c r="T2160" s="254"/>
      <c r="AT2160" s="255" t="s">
        <v>162</v>
      </c>
      <c r="AU2160" s="255" t="s">
        <v>85</v>
      </c>
      <c r="AV2160" s="12" t="s">
        <v>85</v>
      </c>
      <c r="AW2160" s="12" t="s">
        <v>36</v>
      </c>
      <c r="AX2160" s="12" t="s">
        <v>38</v>
      </c>
      <c r="AY2160" s="255" t="s">
        <v>154</v>
      </c>
    </row>
    <row r="2161" s="10" customFormat="1" ht="37.44" customHeight="1">
      <c r="B2161" s="206"/>
      <c r="C2161" s="207"/>
      <c r="D2161" s="208" t="s">
        <v>75</v>
      </c>
      <c r="E2161" s="209" t="s">
        <v>2383</v>
      </c>
      <c r="F2161" s="209" t="s">
        <v>2384</v>
      </c>
      <c r="G2161" s="207"/>
      <c r="H2161" s="207"/>
      <c r="I2161" s="210"/>
      <c r="J2161" s="211">
        <f>BK2161</f>
        <v>0</v>
      </c>
      <c r="K2161" s="207"/>
      <c r="L2161" s="212"/>
      <c r="M2161" s="213"/>
      <c r="N2161" s="214"/>
      <c r="O2161" s="214"/>
      <c r="P2161" s="215">
        <f>SUM(P2162:P2181)</f>
        <v>0</v>
      </c>
      <c r="Q2161" s="214"/>
      <c r="R2161" s="215">
        <f>SUM(R2162:R2181)</f>
        <v>0</v>
      </c>
      <c r="S2161" s="214"/>
      <c r="T2161" s="216">
        <f>SUM(T2162:T2181)</f>
        <v>0</v>
      </c>
      <c r="AR2161" s="217" t="s">
        <v>160</v>
      </c>
      <c r="AT2161" s="218" t="s">
        <v>75</v>
      </c>
      <c r="AU2161" s="218" t="s">
        <v>76</v>
      </c>
      <c r="AY2161" s="217" t="s">
        <v>154</v>
      </c>
      <c r="BK2161" s="219">
        <f>SUM(BK2162:BK2181)</f>
        <v>0</v>
      </c>
    </row>
    <row r="2162" s="1" customFormat="1" ht="16.5" customHeight="1">
      <c r="B2162" s="47"/>
      <c r="C2162" s="222" t="s">
        <v>2385</v>
      </c>
      <c r="D2162" s="222" t="s">
        <v>156</v>
      </c>
      <c r="E2162" s="223" t="s">
        <v>2386</v>
      </c>
      <c r="F2162" s="224" t="s">
        <v>2387</v>
      </c>
      <c r="G2162" s="225" t="s">
        <v>2388</v>
      </c>
      <c r="H2162" s="226">
        <v>14</v>
      </c>
      <c r="I2162" s="227"/>
      <c r="J2162" s="228">
        <f>ROUND(I2162*H2162,2)</f>
        <v>0</v>
      </c>
      <c r="K2162" s="224" t="s">
        <v>21</v>
      </c>
      <c r="L2162" s="73"/>
      <c r="M2162" s="229" t="s">
        <v>21</v>
      </c>
      <c r="N2162" s="230" t="s">
        <v>47</v>
      </c>
      <c r="O2162" s="48"/>
      <c r="P2162" s="231">
        <f>O2162*H2162</f>
        <v>0</v>
      </c>
      <c r="Q2162" s="231">
        <v>0</v>
      </c>
      <c r="R2162" s="231">
        <f>Q2162*H2162</f>
        <v>0</v>
      </c>
      <c r="S2162" s="231">
        <v>0</v>
      </c>
      <c r="T2162" s="232">
        <f>S2162*H2162</f>
        <v>0</v>
      </c>
      <c r="AR2162" s="24" t="s">
        <v>2389</v>
      </c>
      <c r="AT2162" s="24" t="s">
        <v>156</v>
      </c>
      <c r="AU2162" s="24" t="s">
        <v>38</v>
      </c>
      <c r="AY2162" s="24" t="s">
        <v>154</v>
      </c>
      <c r="BE2162" s="233">
        <f>IF(N2162="základní",J2162,0)</f>
        <v>0</v>
      </c>
      <c r="BF2162" s="233">
        <f>IF(N2162="snížená",J2162,0)</f>
        <v>0</v>
      </c>
      <c r="BG2162" s="233">
        <f>IF(N2162="zákl. přenesená",J2162,0)</f>
        <v>0</v>
      </c>
      <c r="BH2162" s="233">
        <f>IF(N2162="sníž. přenesená",J2162,0)</f>
        <v>0</v>
      </c>
      <c r="BI2162" s="233">
        <f>IF(N2162="nulová",J2162,0)</f>
        <v>0</v>
      </c>
      <c r="BJ2162" s="24" t="s">
        <v>38</v>
      </c>
      <c r="BK2162" s="233">
        <f>ROUND(I2162*H2162,2)</f>
        <v>0</v>
      </c>
      <c r="BL2162" s="24" t="s">
        <v>2389</v>
      </c>
      <c r="BM2162" s="24" t="s">
        <v>2390</v>
      </c>
    </row>
    <row r="2163" s="11" customFormat="1">
      <c r="B2163" s="234"/>
      <c r="C2163" s="235"/>
      <c r="D2163" s="236" t="s">
        <v>162</v>
      </c>
      <c r="E2163" s="237" t="s">
        <v>21</v>
      </c>
      <c r="F2163" s="238" t="s">
        <v>340</v>
      </c>
      <c r="G2163" s="235"/>
      <c r="H2163" s="237" t="s">
        <v>21</v>
      </c>
      <c r="I2163" s="239"/>
      <c r="J2163" s="235"/>
      <c r="K2163" s="235"/>
      <c r="L2163" s="240"/>
      <c r="M2163" s="241"/>
      <c r="N2163" s="242"/>
      <c r="O2163" s="242"/>
      <c r="P2163" s="242"/>
      <c r="Q2163" s="242"/>
      <c r="R2163" s="242"/>
      <c r="S2163" s="242"/>
      <c r="T2163" s="243"/>
      <c r="AT2163" s="244" t="s">
        <v>162</v>
      </c>
      <c r="AU2163" s="244" t="s">
        <v>38</v>
      </c>
      <c r="AV2163" s="11" t="s">
        <v>38</v>
      </c>
      <c r="AW2163" s="11" t="s">
        <v>36</v>
      </c>
      <c r="AX2163" s="11" t="s">
        <v>76</v>
      </c>
      <c r="AY2163" s="244" t="s">
        <v>154</v>
      </c>
    </row>
    <row r="2164" s="11" customFormat="1">
      <c r="B2164" s="234"/>
      <c r="C2164" s="235"/>
      <c r="D2164" s="236" t="s">
        <v>162</v>
      </c>
      <c r="E2164" s="237" t="s">
        <v>21</v>
      </c>
      <c r="F2164" s="238" t="s">
        <v>770</v>
      </c>
      <c r="G2164" s="235"/>
      <c r="H2164" s="237" t="s">
        <v>21</v>
      </c>
      <c r="I2164" s="239"/>
      <c r="J2164" s="235"/>
      <c r="K2164" s="235"/>
      <c r="L2164" s="240"/>
      <c r="M2164" s="241"/>
      <c r="N2164" s="242"/>
      <c r="O2164" s="242"/>
      <c r="P2164" s="242"/>
      <c r="Q2164" s="242"/>
      <c r="R2164" s="242"/>
      <c r="S2164" s="242"/>
      <c r="T2164" s="243"/>
      <c r="AT2164" s="244" t="s">
        <v>162</v>
      </c>
      <c r="AU2164" s="244" t="s">
        <v>38</v>
      </c>
      <c r="AV2164" s="11" t="s">
        <v>38</v>
      </c>
      <c r="AW2164" s="11" t="s">
        <v>36</v>
      </c>
      <c r="AX2164" s="11" t="s">
        <v>76</v>
      </c>
      <c r="AY2164" s="244" t="s">
        <v>154</v>
      </c>
    </row>
    <row r="2165" s="12" customFormat="1">
      <c r="B2165" s="245"/>
      <c r="C2165" s="246"/>
      <c r="D2165" s="236" t="s">
        <v>162</v>
      </c>
      <c r="E2165" s="247" t="s">
        <v>21</v>
      </c>
      <c r="F2165" s="248" t="s">
        <v>2391</v>
      </c>
      <c r="G2165" s="246"/>
      <c r="H2165" s="249">
        <v>8</v>
      </c>
      <c r="I2165" s="250"/>
      <c r="J2165" s="246"/>
      <c r="K2165" s="246"/>
      <c r="L2165" s="251"/>
      <c r="M2165" s="252"/>
      <c r="N2165" s="253"/>
      <c r="O2165" s="253"/>
      <c r="P2165" s="253"/>
      <c r="Q2165" s="253"/>
      <c r="R2165" s="253"/>
      <c r="S2165" s="253"/>
      <c r="T2165" s="254"/>
      <c r="AT2165" s="255" t="s">
        <v>162</v>
      </c>
      <c r="AU2165" s="255" t="s">
        <v>38</v>
      </c>
      <c r="AV2165" s="12" t="s">
        <v>85</v>
      </c>
      <c r="AW2165" s="12" t="s">
        <v>36</v>
      </c>
      <c r="AX2165" s="12" t="s">
        <v>76</v>
      </c>
      <c r="AY2165" s="255" t="s">
        <v>154</v>
      </c>
    </row>
    <row r="2166" s="14" customFormat="1">
      <c r="B2166" s="267"/>
      <c r="C2166" s="268"/>
      <c r="D2166" s="236" t="s">
        <v>162</v>
      </c>
      <c r="E2166" s="269" t="s">
        <v>21</v>
      </c>
      <c r="F2166" s="270" t="s">
        <v>604</v>
      </c>
      <c r="G2166" s="268"/>
      <c r="H2166" s="271">
        <v>8</v>
      </c>
      <c r="I2166" s="272"/>
      <c r="J2166" s="268"/>
      <c r="K2166" s="268"/>
      <c r="L2166" s="273"/>
      <c r="M2166" s="274"/>
      <c r="N2166" s="275"/>
      <c r="O2166" s="275"/>
      <c r="P2166" s="275"/>
      <c r="Q2166" s="275"/>
      <c r="R2166" s="275"/>
      <c r="S2166" s="275"/>
      <c r="T2166" s="276"/>
      <c r="AT2166" s="277" t="s">
        <v>162</v>
      </c>
      <c r="AU2166" s="277" t="s">
        <v>38</v>
      </c>
      <c r="AV2166" s="14" t="s">
        <v>170</v>
      </c>
      <c r="AW2166" s="14" t="s">
        <v>36</v>
      </c>
      <c r="AX2166" s="14" t="s">
        <v>76</v>
      </c>
      <c r="AY2166" s="277" t="s">
        <v>154</v>
      </c>
    </row>
    <row r="2167" s="11" customFormat="1">
      <c r="B2167" s="234"/>
      <c r="C2167" s="235"/>
      <c r="D2167" s="236" t="s">
        <v>162</v>
      </c>
      <c r="E2167" s="237" t="s">
        <v>21</v>
      </c>
      <c r="F2167" s="238" t="s">
        <v>197</v>
      </c>
      <c r="G2167" s="235"/>
      <c r="H2167" s="237" t="s">
        <v>21</v>
      </c>
      <c r="I2167" s="239"/>
      <c r="J2167" s="235"/>
      <c r="K2167" s="235"/>
      <c r="L2167" s="240"/>
      <c r="M2167" s="241"/>
      <c r="N2167" s="242"/>
      <c r="O2167" s="242"/>
      <c r="P2167" s="242"/>
      <c r="Q2167" s="242"/>
      <c r="R2167" s="242"/>
      <c r="S2167" s="242"/>
      <c r="T2167" s="243"/>
      <c r="AT2167" s="244" t="s">
        <v>162</v>
      </c>
      <c r="AU2167" s="244" t="s">
        <v>38</v>
      </c>
      <c r="AV2167" s="11" t="s">
        <v>38</v>
      </c>
      <c r="AW2167" s="11" t="s">
        <v>36</v>
      </c>
      <c r="AX2167" s="11" t="s">
        <v>76</v>
      </c>
      <c r="AY2167" s="244" t="s">
        <v>154</v>
      </c>
    </row>
    <row r="2168" s="11" customFormat="1">
      <c r="B2168" s="234"/>
      <c r="C2168" s="235"/>
      <c r="D2168" s="236" t="s">
        <v>162</v>
      </c>
      <c r="E2168" s="237" t="s">
        <v>21</v>
      </c>
      <c r="F2168" s="238" t="s">
        <v>2392</v>
      </c>
      <c r="G2168" s="235"/>
      <c r="H2168" s="237" t="s">
        <v>21</v>
      </c>
      <c r="I2168" s="239"/>
      <c r="J2168" s="235"/>
      <c r="K2168" s="235"/>
      <c r="L2168" s="240"/>
      <c r="M2168" s="241"/>
      <c r="N2168" s="242"/>
      <c r="O2168" s="242"/>
      <c r="P2168" s="242"/>
      <c r="Q2168" s="242"/>
      <c r="R2168" s="242"/>
      <c r="S2168" s="242"/>
      <c r="T2168" s="243"/>
      <c r="AT2168" s="244" t="s">
        <v>162</v>
      </c>
      <c r="AU2168" s="244" t="s">
        <v>38</v>
      </c>
      <c r="AV2168" s="11" t="s">
        <v>38</v>
      </c>
      <c r="AW2168" s="11" t="s">
        <v>36</v>
      </c>
      <c r="AX2168" s="11" t="s">
        <v>76</v>
      </c>
      <c r="AY2168" s="244" t="s">
        <v>154</v>
      </c>
    </row>
    <row r="2169" s="12" customFormat="1">
      <c r="B2169" s="245"/>
      <c r="C2169" s="246"/>
      <c r="D2169" s="236" t="s">
        <v>162</v>
      </c>
      <c r="E2169" s="247" t="s">
        <v>21</v>
      </c>
      <c r="F2169" s="248" t="s">
        <v>2393</v>
      </c>
      <c r="G2169" s="246"/>
      <c r="H2169" s="249">
        <v>6</v>
      </c>
      <c r="I2169" s="250"/>
      <c r="J2169" s="246"/>
      <c r="K2169" s="246"/>
      <c r="L2169" s="251"/>
      <c r="M2169" s="252"/>
      <c r="N2169" s="253"/>
      <c r="O2169" s="253"/>
      <c r="P2169" s="253"/>
      <c r="Q2169" s="253"/>
      <c r="R2169" s="253"/>
      <c r="S2169" s="253"/>
      <c r="T2169" s="254"/>
      <c r="AT2169" s="255" t="s">
        <v>162</v>
      </c>
      <c r="AU2169" s="255" t="s">
        <v>38</v>
      </c>
      <c r="AV2169" s="12" t="s">
        <v>85</v>
      </c>
      <c r="AW2169" s="12" t="s">
        <v>36</v>
      </c>
      <c r="AX2169" s="12" t="s">
        <v>76</v>
      </c>
      <c r="AY2169" s="255" t="s">
        <v>154</v>
      </c>
    </row>
    <row r="2170" s="14" customFormat="1">
      <c r="B2170" s="267"/>
      <c r="C2170" s="268"/>
      <c r="D2170" s="236" t="s">
        <v>162</v>
      </c>
      <c r="E2170" s="269" t="s">
        <v>21</v>
      </c>
      <c r="F2170" s="270" t="s">
        <v>604</v>
      </c>
      <c r="G2170" s="268"/>
      <c r="H2170" s="271">
        <v>6</v>
      </c>
      <c r="I2170" s="272"/>
      <c r="J2170" s="268"/>
      <c r="K2170" s="268"/>
      <c r="L2170" s="273"/>
      <c r="M2170" s="274"/>
      <c r="N2170" s="275"/>
      <c r="O2170" s="275"/>
      <c r="P2170" s="275"/>
      <c r="Q2170" s="275"/>
      <c r="R2170" s="275"/>
      <c r="S2170" s="275"/>
      <c r="T2170" s="276"/>
      <c r="AT2170" s="277" t="s">
        <v>162</v>
      </c>
      <c r="AU2170" s="277" t="s">
        <v>38</v>
      </c>
      <c r="AV2170" s="14" t="s">
        <v>170</v>
      </c>
      <c r="AW2170" s="14" t="s">
        <v>36</v>
      </c>
      <c r="AX2170" s="14" t="s">
        <v>76</v>
      </c>
      <c r="AY2170" s="277" t="s">
        <v>154</v>
      </c>
    </row>
    <row r="2171" s="13" customFormat="1">
      <c r="B2171" s="256"/>
      <c r="C2171" s="257"/>
      <c r="D2171" s="236" t="s">
        <v>162</v>
      </c>
      <c r="E2171" s="258" t="s">
        <v>21</v>
      </c>
      <c r="F2171" s="259" t="s">
        <v>166</v>
      </c>
      <c r="G2171" s="257"/>
      <c r="H2171" s="260">
        <v>14</v>
      </c>
      <c r="I2171" s="261"/>
      <c r="J2171" s="257"/>
      <c r="K2171" s="257"/>
      <c r="L2171" s="262"/>
      <c r="M2171" s="263"/>
      <c r="N2171" s="264"/>
      <c r="O2171" s="264"/>
      <c r="P2171" s="264"/>
      <c r="Q2171" s="264"/>
      <c r="R2171" s="264"/>
      <c r="S2171" s="264"/>
      <c r="T2171" s="265"/>
      <c r="AT2171" s="266" t="s">
        <v>162</v>
      </c>
      <c r="AU2171" s="266" t="s">
        <v>38</v>
      </c>
      <c r="AV2171" s="13" t="s">
        <v>160</v>
      </c>
      <c r="AW2171" s="13" t="s">
        <v>36</v>
      </c>
      <c r="AX2171" s="13" t="s">
        <v>38</v>
      </c>
      <c r="AY2171" s="266" t="s">
        <v>154</v>
      </c>
    </row>
    <row r="2172" s="1" customFormat="1" ht="16.5" customHeight="1">
      <c r="B2172" s="47"/>
      <c r="C2172" s="222" t="s">
        <v>2394</v>
      </c>
      <c r="D2172" s="222" t="s">
        <v>156</v>
      </c>
      <c r="E2172" s="223" t="s">
        <v>2395</v>
      </c>
      <c r="F2172" s="224" t="s">
        <v>2396</v>
      </c>
      <c r="G2172" s="225" t="s">
        <v>2388</v>
      </c>
      <c r="H2172" s="226">
        <v>16</v>
      </c>
      <c r="I2172" s="227"/>
      <c r="J2172" s="228">
        <f>ROUND(I2172*H2172,2)</f>
        <v>0</v>
      </c>
      <c r="K2172" s="224" t="s">
        <v>21</v>
      </c>
      <c r="L2172" s="73"/>
      <c r="M2172" s="229" t="s">
        <v>21</v>
      </c>
      <c r="N2172" s="230" t="s">
        <v>47</v>
      </c>
      <c r="O2172" s="48"/>
      <c r="P2172" s="231">
        <f>O2172*H2172</f>
        <v>0</v>
      </c>
      <c r="Q2172" s="231">
        <v>0</v>
      </c>
      <c r="R2172" s="231">
        <f>Q2172*H2172</f>
        <v>0</v>
      </c>
      <c r="S2172" s="231">
        <v>0</v>
      </c>
      <c r="T2172" s="232">
        <f>S2172*H2172</f>
        <v>0</v>
      </c>
      <c r="AR2172" s="24" t="s">
        <v>2389</v>
      </c>
      <c r="AT2172" s="24" t="s">
        <v>156</v>
      </c>
      <c r="AU2172" s="24" t="s">
        <v>38</v>
      </c>
      <c r="AY2172" s="24" t="s">
        <v>154</v>
      </c>
      <c r="BE2172" s="233">
        <f>IF(N2172="základní",J2172,0)</f>
        <v>0</v>
      </c>
      <c r="BF2172" s="233">
        <f>IF(N2172="snížená",J2172,0)</f>
        <v>0</v>
      </c>
      <c r="BG2172" s="233">
        <f>IF(N2172="zákl. přenesená",J2172,0)</f>
        <v>0</v>
      </c>
      <c r="BH2172" s="233">
        <f>IF(N2172="sníž. přenesená",J2172,0)</f>
        <v>0</v>
      </c>
      <c r="BI2172" s="233">
        <f>IF(N2172="nulová",J2172,0)</f>
        <v>0</v>
      </c>
      <c r="BJ2172" s="24" t="s">
        <v>38</v>
      </c>
      <c r="BK2172" s="233">
        <f>ROUND(I2172*H2172,2)</f>
        <v>0</v>
      </c>
      <c r="BL2172" s="24" t="s">
        <v>2389</v>
      </c>
      <c r="BM2172" s="24" t="s">
        <v>2397</v>
      </c>
    </row>
    <row r="2173" s="11" customFormat="1">
      <c r="B2173" s="234"/>
      <c r="C2173" s="235"/>
      <c r="D2173" s="236" t="s">
        <v>162</v>
      </c>
      <c r="E2173" s="237" t="s">
        <v>21</v>
      </c>
      <c r="F2173" s="238" t="s">
        <v>920</v>
      </c>
      <c r="G2173" s="235"/>
      <c r="H2173" s="237" t="s">
        <v>21</v>
      </c>
      <c r="I2173" s="239"/>
      <c r="J2173" s="235"/>
      <c r="K2173" s="235"/>
      <c r="L2173" s="240"/>
      <c r="M2173" s="241"/>
      <c r="N2173" s="242"/>
      <c r="O2173" s="242"/>
      <c r="P2173" s="242"/>
      <c r="Q2173" s="242"/>
      <c r="R2173" s="242"/>
      <c r="S2173" s="242"/>
      <c r="T2173" s="243"/>
      <c r="AT2173" s="244" t="s">
        <v>162</v>
      </c>
      <c r="AU2173" s="244" t="s">
        <v>38</v>
      </c>
      <c r="AV2173" s="11" t="s">
        <v>38</v>
      </c>
      <c r="AW2173" s="11" t="s">
        <v>36</v>
      </c>
      <c r="AX2173" s="11" t="s">
        <v>76</v>
      </c>
      <c r="AY2173" s="244" t="s">
        <v>154</v>
      </c>
    </row>
    <row r="2174" s="11" customFormat="1">
      <c r="B2174" s="234"/>
      <c r="C2174" s="235"/>
      <c r="D2174" s="236" t="s">
        <v>162</v>
      </c>
      <c r="E2174" s="237" t="s">
        <v>21</v>
      </c>
      <c r="F2174" s="238" t="s">
        <v>2398</v>
      </c>
      <c r="G2174" s="235"/>
      <c r="H2174" s="237" t="s">
        <v>21</v>
      </c>
      <c r="I2174" s="239"/>
      <c r="J2174" s="235"/>
      <c r="K2174" s="235"/>
      <c r="L2174" s="240"/>
      <c r="M2174" s="241"/>
      <c r="N2174" s="242"/>
      <c r="O2174" s="242"/>
      <c r="P2174" s="242"/>
      <c r="Q2174" s="242"/>
      <c r="R2174" s="242"/>
      <c r="S2174" s="242"/>
      <c r="T2174" s="243"/>
      <c r="AT2174" s="244" t="s">
        <v>162</v>
      </c>
      <c r="AU2174" s="244" t="s">
        <v>38</v>
      </c>
      <c r="AV2174" s="11" t="s">
        <v>38</v>
      </c>
      <c r="AW2174" s="11" t="s">
        <v>36</v>
      </c>
      <c r="AX2174" s="11" t="s">
        <v>76</v>
      </c>
      <c r="AY2174" s="244" t="s">
        <v>154</v>
      </c>
    </row>
    <row r="2175" s="12" customFormat="1">
      <c r="B2175" s="245"/>
      <c r="C2175" s="246"/>
      <c r="D2175" s="236" t="s">
        <v>162</v>
      </c>
      <c r="E2175" s="247" t="s">
        <v>21</v>
      </c>
      <c r="F2175" s="248" t="s">
        <v>2399</v>
      </c>
      <c r="G2175" s="246"/>
      <c r="H2175" s="249">
        <v>16</v>
      </c>
      <c r="I2175" s="250"/>
      <c r="J2175" s="246"/>
      <c r="K2175" s="246"/>
      <c r="L2175" s="251"/>
      <c r="M2175" s="252"/>
      <c r="N2175" s="253"/>
      <c r="O2175" s="253"/>
      <c r="P2175" s="253"/>
      <c r="Q2175" s="253"/>
      <c r="R2175" s="253"/>
      <c r="S2175" s="253"/>
      <c r="T2175" s="254"/>
      <c r="AT2175" s="255" t="s">
        <v>162</v>
      </c>
      <c r="AU2175" s="255" t="s">
        <v>38</v>
      </c>
      <c r="AV2175" s="12" t="s">
        <v>85</v>
      </c>
      <c r="AW2175" s="12" t="s">
        <v>36</v>
      </c>
      <c r="AX2175" s="12" t="s">
        <v>76</v>
      </c>
      <c r="AY2175" s="255" t="s">
        <v>154</v>
      </c>
    </row>
    <row r="2176" s="13" customFormat="1">
      <c r="B2176" s="256"/>
      <c r="C2176" s="257"/>
      <c r="D2176" s="236" t="s">
        <v>162</v>
      </c>
      <c r="E2176" s="258" t="s">
        <v>21</v>
      </c>
      <c r="F2176" s="259" t="s">
        <v>166</v>
      </c>
      <c r="G2176" s="257"/>
      <c r="H2176" s="260">
        <v>16</v>
      </c>
      <c r="I2176" s="261"/>
      <c r="J2176" s="257"/>
      <c r="K2176" s="257"/>
      <c r="L2176" s="262"/>
      <c r="M2176" s="263"/>
      <c r="N2176" s="264"/>
      <c r="O2176" s="264"/>
      <c r="P2176" s="264"/>
      <c r="Q2176" s="264"/>
      <c r="R2176" s="264"/>
      <c r="S2176" s="264"/>
      <c r="T2176" s="265"/>
      <c r="AT2176" s="266" t="s">
        <v>162</v>
      </c>
      <c r="AU2176" s="266" t="s">
        <v>38</v>
      </c>
      <c r="AV2176" s="13" t="s">
        <v>160</v>
      </c>
      <c r="AW2176" s="13" t="s">
        <v>36</v>
      </c>
      <c r="AX2176" s="13" t="s">
        <v>38</v>
      </c>
      <c r="AY2176" s="266" t="s">
        <v>154</v>
      </c>
    </row>
    <row r="2177" s="1" customFormat="1" ht="16.5" customHeight="1">
      <c r="B2177" s="47"/>
      <c r="C2177" s="222" t="s">
        <v>2400</v>
      </c>
      <c r="D2177" s="222" t="s">
        <v>156</v>
      </c>
      <c r="E2177" s="223" t="s">
        <v>2401</v>
      </c>
      <c r="F2177" s="224" t="s">
        <v>2402</v>
      </c>
      <c r="G2177" s="225" t="s">
        <v>2388</v>
      </c>
      <c r="H2177" s="226">
        <v>40</v>
      </c>
      <c r="I2177" s="227"/>
      <c r="J2177" s="228">
        <f>ROUND(I2177*H2177,2)</f>
        <v>0</v>
      </c>
      <c r="K2177" s="224" t="s">
        <v>21</v>
      </c>
      <c r="L2177" s="73"/>
      <c r="M2177" s="229" t="s">
        <v>21</v>
      </c>
      <c r="N2177" s="230" t="s">
        <v>47</v>
      </c>
      <c r="O2177" s="48"/>
      <c r="P2177" s="231">
        <f>O2177*H2177</f>
        <v>0</v>
      </c>
      <c r="Q2177" s="231">
        <v>0</v>
      </c>
      <c r="R2177" s="231">
        <f>Q2177*H2177</f>
        <v>0</v>
      </c>
      <c r="S2177" s="231">
        <v>0</v>
      </c>
      <c r="T2177" s="232">
        <f>S2177*H2177</f>
        <v>0</v>
      </c>
      <c r="AR2177" s="24" t="s">
        <v>2389</v>
      </c>
      <c r="AT2177" s="24" t="s">
        <v>156</v>
      </c>
      <c r="AU2177" s="24" t="s">
        <v>38</v>
      </c>
      <c r="AY2177" s="24" t="s">
        <v>154</v>
      </c>
      <c r="BE2177" s="233">
        <f>IF(N2177="základní",J2177,0)</f>
        <v>0</v>
      </c>
      <c r="BF2177" s="233">
        <f>IF(N2177="snížená",J2177,0)</f>
        <v>0</v>
      </c>
      <c r="BG2177" s="233">
        <f>IF(N2177="zákl. přenesená",J2177,0)</f>
        <v>0</v>
      </c>
      <c r="BH2177" s="233">
        <f>IF(N2177="sníž. přenesená",J2177,0)</f>
        <v>0</v>
      </c>
      <c r="BI2177" s="233">
        <f>IF(N2177="nulová",J2177,0)</f>
        <v>0</v>
      </c>
      <c r="BJ2177" s="24" t="s">
        <v>38</v>
      </c>
      <c r="BK2177" s="233">
        <f>ROUND(I2177*H2177,2)</f>
        <v>0</v>
      </c>
      <c r="BL2177" s="24" t="s">
        <v>2389</v>
      </c>
      <c r="BM2177" s="24" t="s">
        <v>2403</v>
      </c>
    </row>
    <row r="2178" s="11" customFormat="1">
      <c r="B2178" s="234"/>
      <c r="C2178" s="235"/>
      <c r="D2178" s="236" t="s">
        <v>162</v>
      </c>
      <c r="E2178" s="237" t="s">
        <v>21</v>
      </c>
      <c r="F2178" s="238" t="s">
        <v>2404</v>
      </c>
      <c r="G2178" s="235"/>
      <c r="H2178" s="237" t="s">
        <v>21</v>
      </c>
      <c r="I2178" s="239"/>
      <c r="J2178" s="235"/>
      <c r="K2178" s="235"/>
      <c r="L2178" s="240"/>
      <c r="M2178" s="241"/>
      <c r="N2178" s="242"/>
      <c r="O2178" s="242"/>
      <c r="P2178" s="242"/>
      <c r="Q2178" s="242"/>
      <c r="R2178" s="242"/>
      <c r="S2178" s="242"/>
      <c r="T2178" s="243"/>
      <c r="AT2178" s="244" t="s">
        <v>162</v>
      </c>
      <c r="AU2178" s="244" t="s">
        <v>38</v>
      </c>
      <c r="AV2178" s="11" t="s">
        <v>38</v>
      </c>
      <c r="AW2178" s="11" t="s">
        <v>36</v>
      </c>
      <c r="AX2178" s="11" t="s">
        <v>76</v>
      </c>
      <c r="AY2178" s="244" t="s">
        <v>154</v>
      </c>
    </row>
    <row r="2179" s="11" customFormat="1">
      <c r="B2179" s="234"/>
      <c r="C2179" s="235"/>
      <c r="D2179" s="236" t="s">
        <v>162</v>
      </c>
      <c r="E2179" s="237" t="s">
        <v>21</v>
      </c>
      <c r="F2179" s="238" t="s">
        <v>2405</v>
      </c>
      <c r="G2179" s="235"/>
      <c r="H2179" s="237" t="s">
        <v>21</v>
      </c>
      <c r="I2179" s="239"/>
      <c r="J2179" s="235"/>
      <c r="K2179" s="235"/>
      <c r="L2179" s="240"/>
      <c r="M2179" s="241"/>
      <c r="N2179" s="242"/>
      <c r="O2179" s="242"/>
      <c r="P2179" s="242"/>
      <c r="Q2179" s="242"/>
      <c r="R2179" s="242"/>
      <c r="S2179" s="242"/>
      <c r="T2179" s="243"/>
      <c r="AT2179" s="244" t="s">
        <v>162</v>
      </c>
      <c r="AU2179" s="244" t="s">
        <v>38</v>
      </c>
      <c r="AV2179" s="11" t="s">
        <v>38</v>
      </c>
      <c r="AW2179" s="11" t="s">
        <v>36</v>
      </c>
      <c r="AX2179" s="11" t="s">
        <v>76</v>
      </c>
      <c r="AY2179" s="244" t="s">
        <v>154</v>
      </c>
    </row>
    <row r="2180" s="12" customFormat="1">
      <c r="B2180" s="245"/>
      <c r="C2180" s="246"/>
      <c r="D2180" s="236" t="s">
        <v>162</v>
      </c>
      <c r="E2180" s="247" t="s">
        <v>21</v>
      </c>
      <c r="F2180" s="248" t="s">
        <v>2406</v>
      </c>
      <c r="G2180" s="246"/>
      <c r="H2180" s="249">
        <v>40</v>
      </c>
      <c r="I2180" s="250"/>
      <c r="J2180" s="246"/>
      <c r="K2180" s="246"/>
      <c r="L2180" s="251"/>
      <c r="M2180" s="252"/>
      <c r="N2180" s="253"/>
      <c r="O2180" s="253"/>
      <c r="P2180" s="253"/>
      <c r="Q2180" s="253"/>
      <c r="R2180" s="253"/>
      <c r="S2180" s="253"/>
      <c r="T2180" s="254"/>
      <c r="AT2180" s="255" t="s">
        <v>162</v>
      </c>
      <c r="AU2180" s="255" t="s">
        <v>38</v>
      </c>
      <c r="AV2180" s="12" t="s">
        <v>85</v>
      </c>
      <c r="AW2180" s="12" t="s">
        <v>36</v>
      </c>
      <c r="AX2180" s="12" t="s">
        <v>76</v>
      </c>
      <c r="AY2180" s="255" t="s">
        <v>154</v>
      </c>
    </row>
    <row r="2181" s="13" customFormat="1">
      <c r="B2181" s="256"/>
      <c r="C2181" s="257"/>
      <c r="D2181" s="236" t="s">
        <v>162</v>
      </c>
      <c r="E2181" s="258" t="s">
        <v>21</v>
      </c>
      <c r="F2181" s="259" t="s">
        <v>166</v>
      </c>
      <c r="G2181" s="257"/>
      <c r="H2181" s="260">
        <v>40</v>
      </c>
      <c r="I2181" s="261"/>
      <c r="J2181" s="257"/>
      <c r="K2181" s="257"/>
      <c r="L2181" s="262"/>
      <c r="M2181" s="290"/>
      <c r="N2181" s="291"/>
      <c r="O2181" s="291"/>
      <c r="P2181" s="291"/>
      <c r="Q2181" s="291"/>
      <c r="R2181" s="291"/>
      <c r="S2181" s="291"/>
      <c r="T2181" s="292"/>
      <c r="AT2181" s="266" t="s">
        <v>162</v>
      </c>
      <c r="AU2181" s="266" t="s">
        <v>38</v>
      </c>
      <c r="AV2181" s="13" t="s">
        <v>160</v>
      </c>
      <c r="AW2181" s="13" t="s">
        <v>36</v>
      </c>
      <c r="AX2181" s="13" t="s">
        <v>38</v>
      </c>
      <c r="AY2181" s="266" t="s">
        <v>154</v>
      </c>
    </row>
    <row r="2182" s="1" customFormat="1" ht="6.96" customHeight="1">
      <c r="B2182" s="68"/>
      <c r="C2182" s="69"/>
      <c r="D2182" s="69"/>
      <c r="E2182" s="69"/>
      <c r="F2182" s="69"/>
      <c r="G2182" s="69"/>
      <c r="H2182" s="69"/>
      <c r="I2182" s="167"/>
      <c r="J2182" s="69"/>
      <c r="K2182" s="69"/>
      <c r="L2182" s="73"/>
    </row>
  </sheetData>
  <sheetProtection sheet="1" autoFilter="0" formatColumns="0" formatRows="0" objects="1" scenarios="1" spinCount="100000" saltValue="4R8iNdbzcDozwQPBX2lGsXsNsmlKVGzlLs3OxIaOxxszJDSsyF1LQ/SkWkZjiZjajJ5A8YchwaclzgZFTPywBA==" hashValue="QsM6KQongX9CovPinE0BVtrgps/5eM0T2T2E6xrGhV96mdDTg+nPageOeg+mIuXvxobyh3ty42KRs3QewcRQ8w==" algorithmName="SHA-512" password="CC35"/>
  <autoFilter ref="C105:K2181"/>
  <mergeCells count="10">
    <mergeCell ref="E7:H7"/>
    <mergeCell ref="E9:H9"/>
    <mergeCell ref="E24:H24"/>
    <mergeCell ref="E45:H45"/>
    <mergeCell ref="E47:H47"/>
    <mergeCell ref="J51:J52"/>
    <mergeCell ref="E96:H96"/>
    <mergeCell ref="E98:H98"/>
    <mergeCell ref="G1:H1"/>
    <mergeCell ref="L2:V2"/>
  </mergeCells>
  <hyperlinks>
    <hyperlink ref="F1:G1" location="C2" display="1) Krycí list soupisu"/>
    <hyperlink ref="G1:H1" location="C54" display="2) Rekapitulace"/>
    <hyperlink ref="J1" location="C10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94</v>
      </c>
      <c r="G1" s="140" t="s">
        <v>95</v>
      </c>
      <c r="H1" s="140"/>
      <c r="I1" s="141"/>
      <c r="J1" s="140" t="s">
        <v>96</v>
      </c>
      <c r="K1" s="139" t="s">
        <v>97</v>
      </c>
      <c r="L1" s="140" t="s">
        <v>98</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42"/>
      <c r="J3" s="26"/>
      <c r="K3" s="27"/>
      <c r="AT3" s="24" t="s">
        <v>85</v>
      </c>
    </row>
    <row r="4" ht="36.96" customHeight="1">
      <c r="B4" s="28"/>
      <c r="C4" s="29"/>
      <c r="D4" s="30" t="s">
        <v>99</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Dolní Žleb ON-oprava (střecha a obálka budovy)</v>
      </c>
      <c r="F7" s="40"/>
      <c r="G7" s="40"/>
      <c r="H7" s="40"/>
      <c r="I7" s="143"/>
      <c r="J7" s="29"/>
      <c r="K7" s="31"/>
    </row>
    <row r="8" s="1" customFormat="1">
      <c r="B8" s="47"/>
      <c r="C8" s="48"/>
      <c r="D8" s="40" t="s">
        <v>100</v>
      </c>
      <c r="E8" s="48"/>
      <c r="F8" s="48"/>
      <c r="G8" s="48"/>
      <c r="H8" s="48"/>
      <c r="I8" s="145"/>
      <c r="J8" s="48"/>
      <c r="K8" s="52"/>
    </row>
    <row r="9" s="1" customFormat="1" ht="36.96" customHeight="1">
      <c r="B9" s="47"/>
      <c r="C9" s="48"/>
      <c r="D9" s="48"/>
      <c r="E9" s="146" t="s">
        <v>2407</v>
      </c>
      <c r="F9" s="48"/>
      <c r="G9" s="48"/>
      <c r="H9" s="48"/>
      <c r="I9" s="145"/>
      <c r="J9" s="48"/>
      <c r="K9" s="52"/>
    </row>
    <row r="10" s="1" customFormat="1">
      <c r="B10" s="47"/>
      <c r="C10" s="48"/>
      <c r="D10" s="48"/>
      <c r="E10" s="48"/>
      <c r="F10" s="48"/>
      <c r="G10" s="48"/>
      <c r="H10" s="48"/>
      <c r="I10" s="145"/>
      <c r="J10" s="48"/>
      <c r="K10" s="52"/>
    </row>
    <row r="11" s="1" customFormat="1" ht="14.4" customHeight="1">
      <c r="B11" s="47"/>
      <c r="C11" s="48"/>
      <c r="D11" s="40" t="s">
        <v>20</v>
      </c>
      <c r="E11" s="48"/>
      <c r="F11" s="35" t="s">
        <v>21</v>
      </c>
      <c r="G11" s="48"/>
      <c r="H11" s="48"/>
      <c r="I11" s="147" t="s">
        <v>22</v>
      </c>
      <c r="J11" s="35" t="s">
        <v>21</v>
      </c>
      <c r="K11" s="52"/>
    </row>
    <row r="12" s="1" customFormat="1" ht="14.4" customHeight="1">
      <c r="B12" s="47"/>
      <c r="C12" s="48"/>
      <c r="D12" s="40" t="s">
        <v>23</v>
      </c>
      <c r="E12" s="48"/>
      <c r="F12" s="35" t="s">
        <v>24</v>
      </c>
      <c r="G12" s="48"/>
      <c r="H12" s="48"/>
      <c r="I12" s="147" t="s">
        <v>25</v>
      </c>
      <c r="J12" s="148" t="str">
        <f>'Rekapitulace stavby'!AN8</f>
        <v>5.9.2017</v>
      </c>
      <c r="K12" s="52"/>
    </row>
    <row r="13" s="1" customFormat="1" ht="10.8" customHeight="1">
      <c r="B13" s="47"/>
      <c r="C13" s="48"/>
      <c r="D13" s="48"/>
      <c r="E13" s="48"/>
      <c r="F13" s="48"/>
      <c r="G13" s="48"/>
      <c r="H13" s="48"/>
      <c r="I13" s="145"/>
      <c r="J13" s="48"/>
      <c r="K13" s="52"/>
    </row>
    <row r="14" s="1" customFormat="1" ht="14.4" customHeight="1">
      <c r="B14" s="47"/>
      <c r="C14" s="48"/>
      <c r="D14" s="40" t="s">
        <v>29</v>
      </c>
      <c r="E14" s="48"/>
      <c r="F14" s="48"/>
      <c r="G14" s="48"/>
      <c r="H14" s="48"/>
      <c r="I14" s="147" t="s">
        <v>30</v>
      </c>
      <c r="J14" s="35" t="s">
        <v>21</v>
      </c>
      <c r="K14" s="52"/>
    </row>
    <row r="15" s="1" customFormat="1" ht="18" customHeight="1">
      <c r="B15" s="47"/>
      <c r="C15" s="48"/>
      <c r="D15" s="48"/>
      <c r="E15" s="35" t="s">
        <v>102</v>
      </c>
      <c r="F15" s="48"/>
      <c r="G15" s="48"/>
      <c r="H15" s="48"/>
      <c r="I15" s="147" t="s">
        <v>32</v>
      </c>
      <c r="J15" s="35" t="s">
        <v>21</v>
      </c>
      <c r="K15" s="52"/>
    </row>
    <row r="16" s="1" customFormat="1" ht="6.96" customHeight="1">
      <c r="B16" s="47"/>
      <c r="C16" s="48"/>
      <c r="D16" s="48"/>
      <c r="E16" s="48"/>
      <c r="F16" s="48"/>
      <c r="G16" s="48"/>
      <c r="H16" s="48"/>
      <c r="I16" s="145"/>
      <c r="J16" s="48"/>
      <c r="K16" s="52"/>
    </row>
    <row r="17" s="1" customFormat="1" ht="14.4" customHeight="1">
      <c r="B17" s="47"/>
      <c r="C17" s="48"/>
      <c r="D17" s="40" t="s">
        <v>33</v>
      </c>
      <c r="E17" s="48"/>
      <c r="F17" s="48"/>
      <c r="G17" s="48"/>
      <c r="H17" s="48"/>
      <c r="I17" s="147" t="s">
        <v>30</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7" t="s">
        <v>32</v>
      </c>
      <c r="J18" s="35" t="str">
        <f>IF('Rekapitulace stavby'!AN14="Vyplň údaj","",IF('Rekapitulace stavby'!AN14="","",'Rekapitulace stavby'!AN14))</f>
        <v/>
      </c>
      <c r="K18" s="52"/>
    </row>
    <row r="19" s="1" customFormat="1" ht="6.96" customHeight="1">
      <c r="B19" s="47"/>
      <c r="C19" s="48"/>
      <c r="D19" s="48"/>
      <c r="E19" s="48"/>
      <c r="F19" s="48"/>
      <c r="G19" s="48"/>
      <c r="H19" s="48"/>
      <c r="I19" s="145"/>
      <c r="J19" s="48"/>
      <c r="K19" s="52"/>
    </row>
    <row r="20" s="1" customFormat="1" ht="14.4" customHeight="1">
      <c r="B20" s="47"/>
      <c r="C20" s="48"/>
      <c r="D20" s="40" t="s">
        <v>35</v>
      </c>
      <c r="E20" s="48"/>
      <c r="F20" s="48"/>
      <c r="G20" s="48"/>
      <c r="H20" s="48"/>
      <c r="I20" s="147" t="s">
        <v>30</v>
      </c>
      <c r="J20" s="35" t="s">
        <v>21</v>
      </c>
      <c r="K20" s="52"/>
    </row>
    <row r="21" s="1" customFormat="1" ht="18" customHeight="1">
      <c r="B21" s="47"/>
      <c r="C21" s="48"/>
      <c r="D21" s="48"/>
      <c r="E21" s="35" t="s">
        <v>37</v>
      </c>
      <c r="F21" s="48"/>
      <c r="G21" s="48"/>
      <c r="H21" s="48"/>
      <c r="I21" s="147" t="s">
        <v>32</v>
      </c>
      <c r="J21" s="35" t="s">
        <v>21</v>
      </c>
      <c r="K21" s="52"/>
    </row>
    <row r="22" s="1" customFormat="1" ht="6.96" customHeight="1">
      <c r="B22" s="47"/>
      <c r="C22" s="48"/>
      <c r="D22" s="48"/>
      <c r="E22" s="48"/>
      <c r="F22" s="48"/>
      <c r="G22" s="48"/>
      <c r="H22" s="48"/>
      <c r="I22" s="145"/>
      <c r="J22" s="48"/>
      <c r="K22" s="52"/>
    </row>
    <row r="23" s="1" customFormat="1" ht="14.4" customHeight="1">
      <c r="B23" s="47"/>
      <c r="C23" s="48"/>
      <c r="D23" s="40" t="s">
        <v>39</v>
      </c>
      <c r="E23" s="48"/>
      <c r="F23" s="48"/>
      <c r="G23" s="48"/>
      <c r="H23" s="48"/>
      <c r="I23" s="145"/>
      <c r="J23" s="48"/>
      <c r="K23" s="52"/>
    </row>
    <row r="24" s="6" customFormat="1" ht="71.25" customHeight="1">
      <c r="B24" s="149"/>
      <c r="C24" s="150"/>
      <c r="D24" s="150"/>
      <c r="E24" s="45" t="s">
        <v>41</v>
      </c>
      <c r="F24" s="45"/>
      <c r="G24" s="45"/>
      <c r="H24" s="45"/>
      <c r="I24" s="151"/>
      <c r="J24" s="150"/>
      <c r="K24" s="152"/>
    </row>
    <row r="25" s="1" customFormat="1" ht="6.96" customHeight="1">
      <c r="B25" s="47"/>
      <c r="C25" s="48"/>
      <c r="D25" s="48"/>
      <c r="E25" s="48"/>
      <c r="F25" s="48"/>
      <c r="G25" s="48"/>
      <c r="H25" s="48"/>
      <c r="I25" s="145"/>
      <c r="J25" s="48"/>
      <c r="K25" s="52"/>
    </row>
    <row r="26" s="1" customFormat="1" ht="6.96" customHeight="1">
      <c r="B26" s="47"/>
      <c r="C26" s="48"/>
      <c r="D26" s="107"/>
      <c r="E26" s="107"/>
      <c r="F26" s="107"/>
      <c r="G26" s="107"/>
      <c r="H26" s="107"/>
      <c r="I26" s="153"/>
      <c r="J26" s="107"/>
      <c r="K26" s="154"/>
    </row>
    <row r="27" s="1" customFormat="1" ht="25.44" customHeight="1">
      <c r="B27" s="47"/>
      <c r="C27" s="48"/>
      <c r="D27" s="155" t="s">
        <v>42</v>
      </c>
      <c r="E27" s="48"/>
      <c r="F27" s="48"/>
      <c r="G27" s="48"/>
      <c r="H27" s="48"/>
      <c r="I27" s="145"/>
      <c r="J27" s="156">
        <f>ROUND(J82,0)</f>
        <v>0</v>
      </c>
      <c r="K27" s="52"/>
    </row>
    <row r="28" s="1" customFormat="1" ht="6.96" customHeight="1">
      <c r="B28" s="47"/>
      <c r="C28" s="48"/>
      <c r="D28" s="107"/>
      <c r="E28" s="107"/>
      <c r="F28" s="107"/>
      <c r="G28" s="107"/>
      <c r="H28" s="107"/>
      <c r="I28" s="153"/>
      <c r="J28" s="107"/>
      <c r="K28" s="154"/>
    </row>
    <row r="29" s="1" customFormat="1" ht="14.4" customHeight="1">
      <c r="B29" s="47"/>
      <c r="C29" s="48"/>
      <c r="D29" s="48"/>
      <c r="E29" s="48"/>
      <c r="F29" s="53" t="s">
        <v>44</v>
      </c>
      <c r="G29" s="48"/>
      <c r="H29" s="48"/>
      <c r="I29" s="157" t="s">
        <v>43</v>
      </c>
      <c r="J29" s="53" t="s">
        <v>45</v>
      </c>
      <c r="K29" s="52"/>
    </row>
    <row r="30" s="1" customFormat="1" ht="14.4" customHeight="1">
      <c r="B30" s="47"/>
      <c r="C30" s="48"/>
      <c r="D30" s="56" t="s">
        <v>46</v>
      </c>
      <c r="E30" s="56" t="s">
        <v>47</v>
      </c>
      <c r="F30" s="158">
        <f>ROUND(SUM(BE82:BE171), 0)</f>
        <v>0</v>
      </c>
      <c r="G30" s="48"/>
      <c r="H30" s="48"/>
      <c r="I30" s="159">
        <v>0.20999999999999999</v>
      </c>
      <c r="J30" s="158">
        <f>ROUND(ROUND((SUM(BE82:BE171)), 0)*I30, 1)</f>
        <v>0</v>
      </c>
      <c r="K30" s="52"/>
    </row>
    <row r="31" s="1" customFormat="1" ht="14.4" customHeight="1">
      <c r="B31" s="47"/>
      <c r="C31" s="48"/>
      <c r="D31" s="48"/>
      <c r="E31" s="56" t="s">
        <v>48</v>
      </c>
      <c r="F31" s="158">
        <f>ROUND(SUM(BF82:BF171), 0)</f>
        <v>0</v>
      </c>
      <c r="G31" s="48"/>
      <c r="H31" s="48"/>
      <c r="I31" s="159">
        <v>0.14999999999999999</v>
      </c>
      <c r="J31" s="158">
        <f>ROUND(ROUND((SUM(BF82:BF171)), 0)*I31, 1)</f>
        <v>0</v>
      </c>
      <c r="K31" s="52"/>
    </row>
    <row r="32" hidden="1" s="1" customFormat="1" ht="14.4" customHeight="1">
      <c r="B32" s="47"/>
      <c r="C32" s="48"/>
      <c r="D32" s="48"/>
      <c r="E32" s="56" t="s">
        <v>49</v>
      </c>
      <c r="F32" s="158">
        <f>ROUND(SUM(BG82:BG171), 0)</f>
        <v>0</v>
      </c>
      <c r="G32" s="48"/>
      <c r="H32" s="48"/>
      <c r="I32" s="159">
        <v>0.20999999999999999</v>
      </c>
      <c r="J32" s="158">
        <v>0</v>
      </c>
      <c r="K32" s="52"/>
    </row>
    <row r="33" hidden="1" s="1" customFormat="1" ht="14.4" customHeight="1">
      <c r="B33" s="47"/>
      <c r="C33" s="48"/>
      <c r="D33" s="48"/>
      <c r="E33" s="56" t="s">
        <v>50</v>
      </c>
      <c r="F33" s="158">
        <f>ROUND(SUM(BH82:BH171), 0)</f>
        <v>0</v>
      </c>
      <c r="G33" s="48"/>
      <c r="H33" s="48"/>
      <c r="I33" s="159">
        <v>0.14999999999999999</v>
      </c>
      <c r="J33" s="158">
        <v>0</v>
      </c>
      <c r="K33" s="52"/>
    </row>
    <row r="34" hidden="1" s="1" customFormat="1" ht="14.4" customHeight="1">
      <c r="B34" s="47"/>
      <c r="C34" s="48"/>
      <c r="D34" s="48"/>
      <c r="E34" s="56" t="s">
        <v>51</v>
      </c>
      <c r="F34" s="158">
        <f>ROUND(SUM(BI82:BI171), 0)</f>
        <v>0</v>
      </c>
      <c r="G34" s="48"/>
      <c r="H34" s="48"/>
      <c r="I34" s="159">
        <v>0</v>
      </c>
      <c r="J34" s="158">
        <v>0</v>
      </c>
      <c r="K34" s="52"/>
    </row>
    <row r="35" s="1" customFormat="1" ht="6.96" customHeight="1">
      <c r="B35" s="47"/>
      <c r="C35" s="48"/>
      <c r="D35" s="48"/>
      <c r="E35" s="48"/>
      <c r="F35" s="48"/>
      <c r="G35" s="48"/>
      <c r="H35" s="48"/>
      <c r="I35" s="145"/>
      <c r="J35" s="48"/>
      <c r="K35" s="52"/>
    </row>
    <row r="36" s="1" customFormat="1" ht="25.44" customHeight="1">
      <c r="B36" s="47"/>
      <c r="C36" s="160"/>
      <c r="D36" s="161" t="s">
        <v>52</v>
      </c>
      <c r="E36" s="99"/>
      <c r="F36" s="99"/>
      <c r="G36" s="162" t="s">
        <v>53</v>
      </c>
      <c r="H36" s="163" t="s">
        <v>54</v>
      </c>
      <c r="I36" s="164"/>
      <c r="J36" s="165">
        <f>SUM(J27:J34)</f>
        <v>0</v>
      </c>
      <c r="K36" s="166"/>
    </row>
    <row r="37" s="1" customFormat="1" ht="14.4" customHeight="1">
      <c r="B37" s="68"/>
      <c r="C37" s="69"/>
      <c r="D37" s="69"/>
      <c r="E37" s="69"/>
      <c r="F37" s="69"/>
      <c r="G37" s="69"/>
      <c r="H37" s="69"/>
      <c r="I37" s="167"/>
      <c r="J37" s="69"/>
      <c r="K37" s="70"/>
    </row>
    <row r="41" s="1" customFormat="1" ht="6.96" customHeight="1">
      <c r="B41" s="168"/>
      <c r="C41" s="169"/>
      <c r="D41" s="169"/>
      <c r="E41" s="169"/>
      <c r="F41" s="169"/>
      <c r="G41" s="169"/>
      <c r="H41" s="169"/>
      <c r="I41" s="170"/>
      <c r="J41" s="169"/>
      <c r="K41" s="171"/>
    </row>
    <row r="42" s="1" customFormat="1" ht="36.96" customHeight="1">
      <c r="B42" s="47"/>
      <c r="C42" s="30" t="s">
        <v>103</v>
      </c>
      <c r="D42" s="48"/>
      <c r="E42" s="48"/>
      <c r="F42" s="48"/>
      <c r="G42" s="48"/>
      <c r="H42" s="48"/>
      <c r="I42" s="145"/>
      <c r="J42" s="48"/>
      <c r="K42" s="52"/>
    </row>
    <row r="43" s="1" customFormat="1" ht="6.96" customHeight="1">
      <c r="B43" s="47"/>
      <c r="C43" s="48"/>
      <c r="D43" s="48"/>
      <c r="E43" s="48"/>
      <c r="F43" s="48"/>
      <c r="G43" s="48"/>
      <c r="H43" s="48"/>
      <c r="I43" s="145"/>
      <c r="J43" s="48"/>
      <c r="K43" s="52"/>
    </row>
    <row r="44" s="1" customFormat="1" ht="14.4" customHeight="1">
      <c r="B44" s="47"/>
      <c r="C44" s="40" t="s">
        <v>18</v>
      </c>
      <c r="D44" s="48"/>
      <c r="E44" s="48"/>
      <c r="F44" s="48"/>
      <c r="G44" s="48"/>
      <c r="H44" s="48"/>
      <c r="I44" s="145"/>
      <c r="J44" s="48"/>
      <c r="K44" s="52"/>
    </row>
    <row r="45" s="1" customFormat="1" ht="16.5" customHeight="1">
      <c r="B45" s="47"/>
      <c r="C45" s="48"/>
      <c r="D45" s="48"/>
      <c r="E45" s="144" t="str">
        <f>E7</f>
        <v>Dolní Žleb ON-oprava (střecha a obálka budovy)</v>
      </c>
      <c r="F45" s="40"/>
      <c r="G45" s="40"/>
      <c r="H45" s="40"/>
      <c r="I45" s="145"/>
      <c r="J45" s="48"/>
      <c r="K45" s="52"/>
    </row>
    <row r="46" s="1" customFormat="1" ht="14.4" customHeight="1">
      <c r="B46" s="47"/>
      <c r="C46" s="40" t="s">
        <v>100</v>
      </c>
      <c r="D46" s="48"/>
      <c r="E46" s="48"/>
      <c r="F46" s="48"/>
      <c r="G46" s="48"/>
      <c r="H46" s="48"/>
      <c r="I46" s="145"/>
      <c r="J46" s="48"/>
      <c r="K46" s="52"/>
    </row>
    <row r="47" s="1" customFormat="1" ht="17.25" customHeight="1">
      <c r="B47" s="47"/>
      <c r="C47" s="48"/>
      <c r="D47" s="48"/>
      <c r="E47" s="146" t="str">
        <f>E9</f>
        <v>SO-02 - Hromosvod</v>
      </c>
      <c r="F47" s="48"/>
      <c r="G47" s="48"/>
      <c r="H47" s="48"/>
      <c r="I47" s="145"/>
      <c r="J47" s="48"/>
      <c r="K47" s="52"/>
    </row>
    <row r="48" s="1" customFormat="1" ht="6.96" customHeight="1">
      <c r="B48" s="47"/>
      <c r="C48" s="48"/>
      <c r="D48" s="48"/>
      <c r="E48" s="48"/>
      <c r="F48" s="48"/>
      <c r="G48" s="48"/>
      <c r="H48" s="48"/>
      <c r="I48" s="145"/>
      <c r="J48" s="48"/>
      <c r="K48" s="52"/>
    </row>
    <row r="49" s="1" customFormat="1" ht="18" customHeight="1">
      <c r="B49" s="47"/>
      <c r="C49" s="40" t="s">
        <v>23</v>
      </c>
      <c r="D49" s="48"/>
      <c r="E49" s="48"/>
      <c r="F49" s="35" t="str">
        <f>F12</f>
        <v>Dolní Žleb</v>
      </c>
      <c r="G49" s="48"/>
      <c r="H49" s="48"/>
      <c r="I49" s="147" t="s">
        <v>25</v>
      </c>
      <c r="J49" s="148" t="str">
        <f>IF(J12="","",J12)</f>
        <v>5.9.2017</v>
      </c>
      <c r="K49" s="52"/>
    </row>
    <row r="50" s="1" customFormat="1" ht="6.96" customHeight="1">
      <c r="B50" s="47"/>
      <c r="C50" s="48"/>
      <c r="D50" s="48"/>
      <c r="E50" s="48"/>
      <c r="F50" s="48"/>
      <c r="G50" s="48"/>
      <c r="H50" s="48"/>
      <c r="I50" s="145"/>
      <c r="J50" s="48"/>
      <c r="K50" s="52"/>
    </row>
    <row r="51" s="1" customFormat="1">
      <c r="B51" s="47"/>
      <c r="C51" s="40" t="s">
        <v>29</v>
      </c>
      <c r="D51" s="48"/>
      <c r="E51" s="48"/>
      <c r="F51" s="35" t="str">
        <f>E15</f>
        <v>SŽDC, s.p.</v>
      </c>
      <c r="G51" s="48"/>
      <c r="H51" s="48"/>
      <c r="I51" s="147" t="s">
        <v>35</v>
      </c>
      <c r="J51" s="45" t="str">
        <f>E21</f>
        <v>Tomáš Hladík</v>
      </c>
      <c r="K51" s="52"/>
    </row>
    <row r="52" s="1" customFormat="1" ht="14.4" customHeight="1">
      <c r="B52" s="47"/>
      <c r="C52" s="40" t="s">
        <v>33</v>
      </c>
      <c r="D52" s="48"/>
      <c r="E52" s="48"/>
      <c r="F52" s="35" t="str">
        <f>IF(E18="","",E18)</f>
        <v/>
      </c>
      <c r="G52" s="48"/>
      <c r="H52" s="48"/>
      <c r="I52" s="145"/>
      <c r="J52" s="172"/>
      <c r="K52" s="52"/>
    </row>
    <row r="53" s="1" customFormat="1" ht="10.32" customHeight="1">
      <c r="B53" s="47"/>
      <c r="C53" s="48"/>
      <c r="D53" s="48"/>
      <c r="E53" s="48"/>
      <c r="F53" s="48"/>
      <c r="G53" s="48"/>
      <c r="H53" s="48"/>
      <c r="I53" s="145"/>
      <c r="J53" s="48"/>
      <c r="K53" s="52"/>
    </row>
    <row r="54" s="1" customFormat="1" ht="29.28" customHeight="1">
      <c r="B54" s="47"/>
      <c r="C54" s="173" t="s">
        <v>104</v>
      </c>
      <c r="D54" s="160"/>
      <c r="E54" s="160"/>
      <c r="F54" s="160"/>
      <c r="G54" s="160"/>
      <c r="H54" s="160"/>
      <c r="I54" s="174"/>
      <c r="J54" s="175" t="s">
        <v>105</v>
      </c>
      <c r="K54" s="176"/>
    </row>
    <row r="55" s="1" customFormat="1" ht="10.32" customHeight="1">
      <c r="B55" s="47"/>
      <c r="C55" s="48"/>
      <c r="D55" s="48"/>
      <c r="E55" s="48"/>
      <c r="F55" s="48"/>
      <c r="G55" s="48"/>
      <c r="H55" s="48"/>
      <c r="I55" s="145"/>
      <c r="J55" s="48"/>
      <c r="K55" s="52"/>
    </row>
    <row r="56" s="1" customFormat="1" ht="29.28" customHeight="1">
      <c r="B56" s="47"/>
      <c r="C56" s="177" t="s">
        <v>106</v>
      </c>
      <c r="D56" s="48"/>
      <c r="E56" s="48"/>
      <c r="F56" s="48"/>
      <c r="G56" s="48"/>
      <c r="H56" s="48"/>
      <c r="I56" s="145"/>
      <c r="J56" s="156">
        <f>J82</f>
        <v>0</v>
      </c>
      <c r="K56" s="52"/>
      <c r="AU56" s="24" t="s">
        <v>107</v>
      </c>
    </row>
    <row r="57" s="7" customFormat="1" ht="24.96" customHeight="1">
      <c r="B57" s="178"/>
      <c r="C57" s="179"/>
      <c r="D57" s="180" t="s">
        <v>2408</v>
      </c>
      <c r="E57" s="181"/>
      <c r="F57" s="181"/>
      <c r="G57" s="181"/>
      <c r="H57" s="181"/>
      <c r="I57" s="182"/>
      <c r="J57" s="183">
        <f>J83</f>
        <v>0</v>
      </c>
      <c r="K57" s="184"/>
    </row>
    <row r="58" s="8" customFormat="1" ht="19.92" customHeight="1">
      <c r="B58" s="185"/>
      <c r="C58" s="186"/>
      <c r="D58" s="187" t="s">
        <v>2409</v>
      </c>
      <c r="E58" s="188"/>
      <c r="F58" s="188"/>
      <c r="G58" s="188"/>
      <c r="H58" s="188"/>
      <c r="I58" s="189"/>
      <c r="J58" s="190">
        <f>J84</f>
        <v>0</v>
      </c>
      <c r="K58" s="191"/>
    </row>
    <row r="59" s="7" customFormat="1" ht="24.96" customHeight="1">
      <c r="B59" s="178"/>
      <c r="C59" s="179"/>
      <c r="D59" s="180" t="s">
        <v>2410</v>
      </c>
      <c r="E59" s="181"/>
      <c r="F59" s="181"/>
      <c r="G59" s="181"/>
      <c r="H59" s="181"/>
      <c r="I59" s="182"/>
      <c r="J59" s="183">
        <f>J88</f>
        <v>0</v>
      </c>
      <c r="K59" s="184"/>
    </row>
    <row r="60" s="8" customFormat="1" ht="19.92" customHeight="1">
      <c r="B60" s="185"/>
      <c r="C60" s="186"/>
      <c r="D60" s="187" t="s">
        <v>2411</v>
      </c>
      <c r="E60" s="188"/>
      <c r="F60" s="188"/>
      <c r="G60" s="188"/>
      <c r="H60" s="188"/>
      <c r="I60" s="189"/>
      <c r="J60" s="190">
        <f>J89</f>
        <v>0</v>
      </c>
      <c r="K60" s="191"/>
    </row>
    <row r="61" s="7" customFormat="1" ht="24.96" customHeight="1">
      <c r="B61" s="178"/>
      <c r="C61" s="179"/>
      <c r="D61" s="180" t="s">
        <v>2412</v>
      </c>
      <c r="E61" s="181"/>
      <c r="F61" s="181"/>
      <c r="G61" s="181"/>
      <c r="H61" s="181"/>
      <c r="I61" s="182"/>
      <c r="J61" s="183">
        <f>J138</f>
        <v>0</v>
      </c>
      <c r="K61" s="184"/>
    </row>
    <row r="62" s="8" customFormat="1" ht="19.92" customHeight="1">
      <c r="B62" s="185"/>
      <c r="C62" s="186"/>
      <c r="D62" s="187" t="s">
        <v>2413</v>
      </c>
      <c r="E62" s="188"/>
      <c r="F62" s="188"/>
      <c r="G62" s="188"/>
      <c r="H62" s="188"/>
      <c r="I62" s="189"/>
      <c r="J62" s="190">
        <f>J139</f>
        <v>0</v>
      </c>
      <c r="K62" s="191"/>
    </row>
    <row r="63" s="1" customFormat="1" ht="21.84" customHeight="1">
      <c r="B63" s="47"/>
      <c r="C63" s="48"/>
      <c r="D63" s="48"/>
      <c r="E63" s="48"/>
      <c r="F63" s="48"/>
      <c r="G63" s="48"/>
      <c r="H63" s="48"/>
      <c r="I63" s="145"/>
      <c r="J63" s="48"/>
      <c r="K63" s="52"/>
    </row>
    <row r="64" s="1" customFormat="1" ht="6.96" customHeight="1">
      <c r="B64" s="68"/>
      <c r="C64" s="69"/>
      <c r="D64" s="69"/>
      <c r="E64" s="69"/>
      <c r="F64" s="69"/>
      <c r="G64" s="69"/>
      <c r="H64" s="69"/>
      <c r="I64" s="167"/>
      <c r="J64" s="69"/>
      <c r="K64" s="70"/>
    </row>
    <row r="68" s="1" customFormat="1" ht="6.96" customHeight="1">
      <c r="B68" s="71"/>
      <c r="C68" s="72"/>
      <c r="D68" s="72"/>
      <c r="E68" s="72"/>
      <c r="F68" s="72"/>
      <c r="G68" s="72"/>
      <c r="H68" s="72"/>
      <c r="I68" s="170"/>
      <c r="J68" s="72"/>
      <c r="K68" s="72"/>
      <c r="L68" s="73"/>
    </row>
    <row r="69" s="1" customFormat="1" ht="36.96" customHeight="1">
      <c r="B69" s="47"/>
      <c r="C69" s="74" t="s">
        <v>138</v>
      </c>
      <c r="D69" s="75"/>
      <c r="E69" s="75"/>
      <c r="F69" s="75"/>
      <c r="G69" s="75"/>
      <c r="H69" s="75"/>
      <c r="I69" s="192"/>
      <c r="J69" s="75"/>
      <c r="K69" s="75"/>
      <c r="L69" s="73"/>
    </row>
    <row r="70" s="1" customFormat="1" ht="6.96" customHeight="1">
      <c r="B70" s="47"/>
      <c r="C70" s="75"/>
      <c r="D70" s="75"/>
      <c r="E70" s="75"/>
      <c r="F70" s="75"/>
      <c r="G70" s="75"/>
      <c r="H70" s="75"/>
      <c r="I70" s="192"/>
      <c r="J70" s="75"/>
      <c r="K70" s="75"/>
      <c r="L70" s="73"/>
    </row>
    <row r="71" s="1" customFormat="1" ht="14.4" customHeight="1">
      <c r="B71" s="47"/>
      <c r="C71" s="77" t="s">
        <v>18</v>
      </c>
      <c r="D71" s="75"/>
      <c r="E71" s="75"/>
      <c r="F71" s="75"/>
      <c r="G71" s="75"/>
      <c r="H71" s="75"/>
      <c r="I71" s="192"/>
      <c r="J71" s="75"/>
      <c r="K71" s="75"/>
      <c r="L71" s="73"/>
    </row>
    <row r="72" s="1" customFormat="1" ht="16.5" customHeight="1">
      <c r="B72" s="47"/>
      <c r="C72" s="75"/>
      <c r="D72" s="75"/>
      <c r="E72" s="193" t="str">
        <f>E7</f>
        <v>Dolní Žleb ON-oprava (střecha a obálka budovy)</v>
      </c>
      <c r="F72" s="77"/>
      <c r="G72" s="77"/>
      <c r="H72" s="77"/>
      <c r="I72" s="192"/>
      <c r="J72" s="75"/>
      <c r="K72" s="75"/>
      <c r="L72" s="73"/>
    </row>
    <row r="73" s="1" customFormat="1" ht="14.4" customHeight="1">
      <c r="B73" s="47"/>
      <c r="C73" s="77" t="s">
        <v>100</v>
      </c>
      <c r="D73" s="75"/>
      <c r="E73" s="75"/>
      <c r="F73" s="75"/>
      <c r="G73" s="75"/>
      <c r="H73" s="75"/>
      <c r="I73" s="192"/>
      <c r="J73" s="75"/>
      <c r="K73" s="75"/>
      <c r="L73" s="73"/>
    </row>
    <row r="74" s="1" customFormat="1" ht="17.25" customHeight="1">
      <c r="B74" s="47"/>
      <c r="C74" s="75"/>
      <c r="D74" s="75"/>
      <c r="E74" s="83" t="str">
        <f>E9</f>
        <v>SO-02 - Hromosvod</v>
      </c>
      <c r="F74" s="75"/>
      <c r="G74" s="75"/>
      <c r="H74" s="75"/>
      <c r="I74" s="192"/>
      <c r="J74" s="75"/>
      <c r="K74" s="75"/>
      <c r="L74" s="73"/>
    </row>
    <row r="75" s="1" customFormat="1" ht="6.96" customHeight="1">
      <c r="B75" s="47"/>
      <c r="C75" s="75"/>
      <c r="D75" s="75"/>
      <c r="E75" s="75"/>
      <c r="F75" s="75"/>
      <c r="G75" s="75"/>
      <c r="H75" s="75"/>
      <c r="I75" s="192"/>
      <c r="J75" s="75"/>
      <c r="K75" s="75"/>
      <c r="L75" s="73"/>
    </row>
    <row r="76" s="1" customFormat="1" ht="18" customHeight="1">
      <c r="B76" s="47"/>
      <c r="C76" s="77" t="s">
        <v>23</v>
      </c>
      <c r="D76" s="75"/>
      <c r="E76" s="75"/>
      <c r="F76" s="194" t="str">
        <f>F12</f>
        <v>Dolní Žleb</v>
      </c>
      <c r="G76" s="75"/>
      <c r="H76" s="75"/>
      <c r="I76" s="195" t="s">
        <v>25</v>
      </c>
      <c r="J76" s="86" t="str">
        <f>IF(J12="","",J12)</f>
        <v>5.9.2017</v>
      </c>
      <c r="K76" s="75"/>
      <c r="L76" s="73"/>
    </row>
    <row r="77" s="1" customFormat="1" ht="6.96" customHeight="1">
      <c r="B77" s="47"/>
      <c r="C77" s="75"/>
      <c r="D77" s="75"/>
      <c r="E77" s="75"/>
      <c r="F77" s="75"/>
      <c r="G77" s="75"/>
      <c r="H77" s="75"/>
      <c r="I77" s="192"/>
      <c r="J77" s="75"/>
      <c r="K77" s="75"/>
      <c r="L77" s="73"/>
    </row>
    <row r="78" s="1" customFormat="1">
      <c r="B78" s="47"/>
      <c r="C78" s="77" t="s">
        <v>29</v>
      </c>
      <c r="D78" s="75"/>
      <c r="E78" s="75"/>
      <c r="F78" s="194" t="str">
        <f>E15</f>
        <v>SŽDC, s.p.</v>
      </c>
      <c r="G78" s="75"/>
      <c r="H78" s="75"/>
      <c r="I78" s="195" t="s">
        <v>35</v>
      </c>
      <c r="J78" s="194" t="str">
        <f>E21</f>
        <v>Tomáš Hladík</v>
      </c>
      <c r="K78" s="75"/>
      <c r="L78" s="73"/>
    </row>
    <row r="79" s="1" customFormat="1" ht="14.4" customHeight="1">
      <c r="B79" s="47"/>
      <c r="C79" s="77" t="s">
        <v>33</v>
      </c>
      <c r="D79" s="75"/>
      <c r="E79" s="75"/>
      <c r="F79" s="194" t="str">
        <f>IF(E18="","",E18)</f>
        <v/>
      </c>
      <c r="G79" s="75"/>
      <c r="H79" s="75"/>
      <c r="I79" s="192"/>
      <c r="J79" s="75"/>
      <c r="K79" s="75"/>
      <c r="L79" s="73"/>
    </row>
    <row r="80" s="1" customFormat="1" ht="10.32" customHeight="1">
      <c r="B80" s="47"/>
      <c r="C80" s="75"/>
      <c r="D80" s="75"/>
      <c r="E80" s="75"/>
      <c r="F80" s="75"/>
      <c r="G80" s="75"/>
      <c r="H80" s="75"/>
      <c r="I80" s="192"/>
      <c r="J80" s="75"/>
      <c r="K80" s="75"/>
      <c r="L80" s="73"/>
    </row>
    <row r="81" s="9" customFormat="1" ht="29.28" customHeight="1">
      <c r="B81" s="196"/>
      <c r="C81" s="197" t="s">
        <v>139</v>
      </c>
      <c r="D81" s="198" t="s">
        <v>61</v>
      </c>
      <c r="E81" s="198" t="s">
        <v>57</v>
      </c>
      <c r="F81" s="198" t="s">
        <v>140</v>
      </c>
      <c r="G81" s="198" t="s">
        <v>141</v>
      </c>
      <c r="H81" s="198" t="s">
        <v>142</v>
      </c>
      <c r="I81" s="199" t="s">
        <v>143</v>
      </c>
      <c r="J81" s="198" t="s">
        <v>105</v>
      </c>
      <c r="K81" s="200" t="s">
        <v>144</v>
      </c>
      <c r="L81" s="201"/>
      <c r="M81" s="103" t="s">
        <v>145</v>
      </c>
      <c r="N81" s="104" t="s">
        <v>46</v>
      </c>
      <c r="O81" s="104" t="s">
        <v>146</v>
      </c>
      <c r="P81" s="104" t="s">
        <v>147</v>
      </c>
      <c r="Q81" s="104" t="s">
        <v>148</v>
      </c>
      <c r="R81" s="104" t="s">
        <v>149</v>
      </c>
      <c r="S81" s="104" t="s">
        <v>150</v>
      </c>
      <c r="T81" s="105" t="s">
        <v>151</v>
      </c>
    </row>
    <row r="82" s="1" customFormat="1" ht="29.28" customHeight="1">
      <c r="B82" s="47"/>
      <c r="C82" s="109" t="s">
        <v>106</v>
      </c>
      <c r="D82" s="75"/>
      <c r="E82" s="75"/>
      <c r="F82" s="75"/>
      <c r="G82" s="75"/>
      <c r="H82" s="75"/>
      <c r="I82" s="192"/>
      <c r="J82" s="202">
        <f>BK82</f>
        <v>0</v>
      </c>
      <c r="K82" s="75"/>
      <c r="L82" s="73"/>
      <c r="M82" s="106"/>
      <c r="N82" s="107"/>
      <c r="O82" s="107"/>
      <c r="P82" s="203">
        <f>P83+P88+P138</f>
        <v>0</v>
      </c>
      <c r="Q82" s="107"/>
      <c r="R82" s="203">
        <f>R83+R88+R138</f>
        <v>0.60437800000000008</v>
      </c>
      <c r="S82" s="107"/>
      <c r="T82" s="204">
        <f>T83+T88+T138</f>
        <v>0</v>
      </c>
      <c r="AT82" s="24" t="s">
        <v>75</v>
      </c>
      <c r="AU82" s="24" t="s">
        <v>107</v>
      </c>
      <c r="BK82" s="205">
        <f>BK83+BK88+BK138</f>
        <v>0</v>
      </c>
    </row>
    <row r="83" s="10" customFormat="1" ht="37.44" customHeight="1">
      <c r="B83" s="206"/>
      <c r="C83" s="207"/>
      <c r="D83" s="208" t="s">
        <v>75</v>
      </c>
      <c r="E83" s="209" t="s">
        <v>152</v>
      </c>
      <c r="F83" s="209" t="s">
        <v>2414</v>
      </c>
      <c r="G83" s="207"/>
      <c r="H83" s="207"/>
      <c r="I83" s="210"/>
      <c r="J83" s="211">
        <f>BK83</f>
        <v>0</v>
      </c>
      <c r="K83" s="207"/>
      <c r="L83" s="212"/>
      <c r="M83" s="213"/>
      <c r="N83" s="214"/>
      <c r="O83" s="214"/>
      <c r="P83" s="215">
        <f>P84</f>
        <v>0</v>
      </c>
      <c r="Q83" s="214"/>
      <c r="R83" s="215">
        <f>R84</f>
        <v>0</v>
      </c>
      <c r="S83" s="214"/>
      <c r="T83" s="216">
        <f>T84</f>
        <v>0</v>
      </c>
      <c r="AR83" s="217" t="s">
        <v>38</v>
      </c>
      <c r="AT83" s="218" t="s">
        <v>75</v>
      </c>
      <c r="AU83" s="218" t="s">
        <v>76</v>
      </c>
      <c r="AY83" s="217" t="s">
        <v>154</v>
      </c>
      <c r="BK83" s="219">
        <f>BK84</f>
        <v>0</v>
      </c>
    </row>
    <row r="84" s="10" customFormat="1" ht="19.92" customHeight="1">
      <c r="B84" s="206"/>
      <c r="C84" s="207"/>
      <c r="D84" s="208" t="s">
        <v>75</v>
      </c>
      <c r="E84" s="220" t="s">
        <v>38</v>
      </c>
      <c r="F84" s="220" t="s">
        <v>2415</v>
      </c>
      <c r="G84" s="207"/>
      <c r="H84" s="207"/>
      <c r="I84" s="210"/>
      <c r="J84" s="221">
        <f>BK84</f>
        <v>0</v>
      </c>
      <c r="K84" s="207"/>
      <c r="L84" s="212"/>
      <c r="M84" s="213"/>
      <c r="N84" s="214"/>
      <c r="O84" s="214"/>
      <c r="P84" s="215">
        <f>SUM(P85:P87)</f>
        <v>0</v>
      </c>
      <c r="Q84" s="214"/>
      <c r="R84" s="215">
        <f>SUM(R85:R87)</f>
        <v>0</v>
      </c>
      <c r="S84" s="214"/>
      <c r="T84" s="216">
        <f>SUM(T85:T87)</f>
        <v>0</v>
      </c>
      <c r="AR84" s="217" t="s">
        <v>38</v>
      </c>
      <c r="AT84" s="218" t="s">
        <v>75</v>
      </c>
      <c r="AU84" s="218" t="s">
        <v>38</v>
      </c>
      <c r="AY84" s="217" t="s">
        <v>154</v>
      </c>
      <c r="BK84" s="219">
        <f>SUM(BK85:BK87)</f>
        <v>0</v>
      </c>
    </row>
    <row r="85" s="1" customFormat="1" ht="25.5" customHeight="1">
      <c r="B85" s="47"/>
      <c r="C85" s="222" t="s">
        <v>38</v>
      </c>
      <c r="D85" s="222" t="s">
        <v>156</v>
      </c>
      <c r="E85" s="223" t="s">
        <v>244</v>
      </c>
      <c r="F85" s="224" t="s">
        <v>2416</v>
      </c>
      <c r="G85" s="225" t="s">
        <v>246</v>
      </c>
      <c r="H85" s="226">
        <v>0.28000000000000003</v>
      </c>
      <c r="I85" s="227"/>
      <c r="J85" s="228">
        <f>ROUND(I85*H85,2)</f>
        <v>0</v>
      </c>
      <c r="K85" s="224" t="s">
        <v>2417</v>
      </c>
      <c r="L85" s="73"/>
      <c r="M85" s="229" t="s">
        <v>21</v>
      </c>
      <c r="N85" s="230" t="s">
        <v>47</v>
      </c>
      <c r="O85" s="48"/>
      <c r="P85" s="231">
        <f>O85*H85</f>
        <v>0</v>
      </c>
      <c r="Q85" s="231">
        <v>0</v>
      </c>
      <c r="R85" s="231">
        <f>Q85*H85</f>
        <v>0</v>
      </c>
      <c r="S85" s="231">
        <v>0</v>
      </c>
      <c r="T85" s="232">
        <f>S85*H85</f>
        <v>0</v>
      </c>
      <c r="AR85" s="24" t="s">
        <v>160</v>
      </c>
      <c r="AT85" s="24" t="s">
        <v>156</v>
      </c>
      <c r="AU85" s="24" t="s">
        <v>85</v>
      </c>
      <c r="AY85" s="24" t="s">
        <v>154</v>
      </c>
      <c r="BE85" s="233">
        <f>IF(N85="základní",J85,0)</f>
        <v>0</v>
      </c>
      <c r="BF85" s="233">
        <f>IF(N85="snížená",J85,0)</f>
        <v>0</v>
      </c>
      <c r="BG85" s="233">
        <f>IF(N85="zákl. přenesená",J85,0)</f>
        <v>0</v>
      </c>
      <c r="BH85" s="233">
        <f>IF(N85="sníž. přenesená",J85,0)</f>
        <v>0</v>
      </c>
      <c r="BI85" s="233">
        <f>IF(N85="nulová",J85,0)</f>
        <v>0</v>
      </c>
      <c r="BJ85" s="24" t="s">
        <v>38</v>
      </c>
      <c r="BK85" s="233">
        <f>ROUND(I85*H85,2)</f>
        <v>0</v>
      </c>
      <c r="BL85" s="24" t="s">
        <v>160</v>
      </c>
      <c r="BM85" s="24" t="s">
        <v>2418</v>
      </c>
    </row>
    <row r="86" s="1" customFormat="1">
      <c r="B86" s="47"/>
      <c r="C86" s="75"/>
      <c r="D86" s="236" t="s">
        <v>2419</v>
      </c>
      <c r="E86" s="75"/>
      <c r="F86" s="278" t="s">
        <v>2420</v>
      </c>
      <c r="G86" s="75"/>
      <c r="H86" s="75"/>
      <c r="I86" s="192"/>
      <c r="J86" s="75"/>
      <c r="K86" s="75"/>
      <c r="L86" s="73"/>
      <c r="M86" s="279"/>
      <c r="N86" s="48"/>
      <c r="O86" s="48"/>
      <c r="P86" s="48"/>
      <c r="Q86" s="48"/>
      <c r="R86" s="48"/>
      <c r="S86" s="48"/>
      <c r="T86" s="96"/>
      <c r="AT86" s="24" t="s">
        <v>2419</v>
      </c>
      <c r="AU86" s="24" t="s">
        <v>85</v>
      </c>
    </row>
    <row r="87" s="12" customFormat="1">
      <c r="B87" s="245"/>
      <c r="C87" s="246"/>
      <c r="D87" s="236" t="s">
        <v>162</v>
      </c>
      <c r="E87" s="246"/>
      <c r="F87" s="248" t="s">
        <v>2421</v>
      </c>
      <c r="G87" s="246"/>
      <c r="H87" s="249">
        <v>0.28000000000000003</v>
      </c>
      <c r="I87" s="250"/>
      <c r="J87" s="246"/>
      <c r="K87" s="246"/>
      <c r="L87" s="251"/>
      <c r="M87" s="252"/>
      <c r="N87" s="253"/>
      <c r="O87" s="253"/>
      <c r="P87" s="253"/>
      <c r="Q87" s="253"/>
      <c r="R87" s="253"/>
      <c r="S87" s="253"/>
      <c r="T87" s="254"/>
      <c r="AT87" s="255" t="s">
        <v>162</v>
      </c>
      <c r="AU87" s="255" t="s">
        <v>85</v>
      </c>
      <c r="AV87" s="12" t="s">
        <v>85</v>
      </c>
      <c r="AW87" s="12" t="s">
        <v>6</v>
      </c>
      <c r="AX87" s="12" t="s">
        <v>38</v>
      </c>
      <c r="AY87" s="255" t="s">
        <v>154</v>
      </c>
    </row>
    <row r="88" s="10" customFormat="1" ht="37.44" customHeight="1">
      <c r="B88" s="206"/>
      <c r="C88" s="207"/>
      <c r="D88" s="208" t="s">
        <v>75</v>
      </c>
      <c r="E88" s="209" t="s">
        <v>1118</v>
      </c>
      <c r="F88" s="209" t="s">
        <v>1118</v>
      </c>
      <c r="G88" s="207"/>
      <c r="H88" s="207"/>
      <c r="I88" s="210"/>
      <c r="J88" s="211">
        <f>BK88</f>
        <v>0</v>
      </c>
      <c r="K88" s="207"/>
      <c r="L88" s="212"/>
      <c r="M88" s="213"/>
      <c r="N88" s="214"/>
      <c r="O88" s="214"/>
      <c r="P88" s="215">
        <f>P89</f>
        <v>0</v>
      </c>
      <c r="Q88" s="214"/>
      <c r="R88" s="215">
        <f>R89</f>
        <v>0.097799999999999998</v>
      </c>
      <c r="S88" s="214"/>
      <c r="T88" s="216">
        <f>T89</f>
        <v>0</v>
      </c>
      <c r="AR88" s="217" t="s">
        <v>85</v>
      </c>
      <c r="AT88" s="218" t="s">
        <v>75</v>
      </c>
      <c r="AU88" s="218" t="s">
        <v>76</v>
      </c>
      <c r="AY88" s="217" t="s">
        <v>154</v>
      </c>
      <c r="BK88" s="219">
        <f>BK89</f>
        <v>0</v>
      </c>
    </row>
    <row r="89" s="10" customFormat="1" ht="19.92" customHeight="1">
      <c r="B89" s="206"/>
      <c r="C89" s="207"/>
      <c r="D89" s="208" t="s">
        <v>75</v>
      </c>
      <c r="E89" s="220" t="s">
        <v>1381</v>
      </c>
      <c r="F89" s="220" t="s">
        <v>2422</v>
      </c>
      <c r="G89" s="207"/>
      <c r="H89" s="207"/>
      <c r="I89" s="210"/>
      <c r="J89" s="221">
        <f>BK89</f>
        <v>0</v>
      </c>
      <c r="K89" s="207"/>
      <c r="L89" s="212"/>
      <c r="M89" s="213"/>
      <c r="N89" s="214"/>
      <c r="O89" s="214"/>
      <c r="P89" s="215">
        <f>SUM(P90:P137)</f>
        <v>0</v>
      </c>
      <c r="Q89" s="214"/>
      <c r="R89" s="215">
        <f>SUM(R90:R137)</f>
        <v>0.097799999999999998</v>
      </c>
      <c r="S89" s="214"/>
      <c r="T89" s="216">
        <f>SUM(T90:T137)</f>
        <v>0</v>
      </c>
      <c r="AR89" s="217" t="s">
        <v>85</v>
      </c>
      <c r="AT89" s="218" t="s">
        <v>75</v>
      </c>
      <c r="AU89" s="218" t="s">
        <v>38</v>
      </c>
      <c r="AY89" s="217" t="s">
        <v>154</v>
      </c>
      <c r="BK89" s="219">
        <f>SUM(BK90:BK137)</f>
        <v>0</v>
      </c>
    </row>
    <row r="90" s="1" customFormat="1" ht="38.25" customHeight="1">
      <c r="B90" s="47"/>
      <c r="C90" s="222" t="s">
        <v>85</v>
      </c>
      <c r="D90" s="222" t="s">
        <v>156</v>
      </c>
      <c r="E90" s="223" t="s">
        <v>2423</v>
      </c>
      <c r="F90" s="224" t="s">
        <v>2424</v>
      </c>
      <c r="G90" s="225" t="s">
        <v>179</v>
      </c>
      <c r="H90" s="226">
        <v>25</v>
      </c>
      <c r="I90" s="227"/>
      <c r="J90" s="228">
        <f>ROUND(I90*H90,2)</f>
        <v>0</v>
      </c>
      <c r="K90" s="224" t="s">
        <v>2417</v>
      </c>
      <c r="L90" s="73"/>
      <c r="M90" s="229" t="s">
        <v>21</v>
      </c>
      <c r="N90" s="230" t="s">
        <v>47</v>
      </c>
      <c r="O90" s="48"/>
      <c r="P90" s="231">
        <f>O90*H90</f>
        <v>0</v>
      </c>
      <c r="Q90" s="231">
        <v>0</v>
      </c>
      <c r="R90" s="231">
        <f>Q90*H90</f>
        <v>0</v>
      </c>
      <c r="S90" s="231">
        <v>0</v>
      </c>
      <c r="T90" s="232">
        <f>S90*H90</f>
        <v>0</v>
      </c>
      <c r="AR90" s="24" t="s">
        <v>243</v>
      </c>
      <c r="AT90" s="24" t="s">
        <v>156</v>
      </c>
      <c r="AU90" s="24" t="s">
        <v>85</v>
      </c>
      <c r="AY90" s="24" t="s">
        <v>154</v>
      </c>
      <c r="BE90" s="233">
        <f>IF(N90="základní",J90,0)</f>
        <v>0</v>
      </c>
      <c r="BF90" s="233">
        <f>IF(N90="snížená",J90,0)</f>
        <v>0</v>
      </c>
      <c r="BG90" s="233">
        <f>IF(N90="zákl. přenesená",J90,0)</f>
        <v>0</v>
      </c>
      <c r="BH90" s="233">
        <f>IF(N90="sníž. přenesená",J90,0)</f>
        <v>0</v>
      </c>
      <c r="BI90" s="233">
        <f>IF(N90="nulová",J90,0)</f>
        <v>0</v>
      </c>
      <c r="BJ90" s="24" t="s">
        <v>38</v>
      </c>
      <c r="BK90" s="233">
        <f>ROUND(I90*H90,2)</f>
        <v>0</v>
      </c>
      <c r="BL90" s="24" t="s">
        <v>243</v>
      </c>
      <c r="BM90" s="24" t="s">
        <v>2425</v>
      </c>
    </row>
    <row r="91" s="1" customFormat="1" ht="16.5" customHeight="1">
      <c r="B91" s="47"/>
      <c r="C91" s="280" t="s">
        <v>170</v>
      </c>
      <c r="D91" s="280" t="s">
        <v>293</v>
      </c>
      <c r="E91" s="281" t="s">
        <v>2426</v>
      </c>
      <c r="F91" s="282" t="s">
        <v>2427</v>
      </c>
      <c r="G91" s="283" t="s">
        <v>1169</v>
      </c>
      <c r="H91" s="284">
        <v>24</v>
      </c>
      <c r="I91" s="285"/>
      <c r="J91" s="286">
        <f>ROUND(I91*H91,2)</f>
        <v>0</v>
      </c>
      <c r="K91" s="282" t="s">
        <v>2417</v>
      </c>
      <c r="L91" s="287"/>
      <c r="M91" s="288" t="s">
        <v>21</v>
      </c>
      <c r="N91" s="289" t="s">
        <v>47</v>
      </c>
      <c r="O91" s="48"/>
      <c r="P91" s="231">
        <f>O91*H91</f>
        <v>0</v>
      </c>
      <c r="Q91" s="231">
        <v>0.001</v>
      </c>
      <c r="R91" s="231">
        <f>Q91*H91</f>
        <v>0.024</v>
      </c>
      <c r="S91" s="231">
        <v>0</v>
      </c>
      <c r="T91" s="232">
        <f>S91*H91</f>
        <v>0</v>
      </c>
      <c r="AR91" s="24" t="s">
        <v>362</v>
      </c>
      <c r="AT91" s="24" t="s">
        <v>293</v>
      </c>
      <c r="AU91" s="24" t="s">
        <v>85</v>
      </c>
      <c r="AY91" s="24" t="s">
        <v>154</v>
      </c>
      <c r="BE91" s="233">
        <f>IF(N91="základní",J91,0)</f>
        <v>0</v>
      </c>
      <c r="BF91" s="233">
        <f>IF(N91="snížená",J91,0)</f>
        <v>0</v>
      </c>
      <c r="BG91" s="233">
        <f>IF(N91="zákl. přenesená",J91,0)</f>
        <v>0</v>
      </c>
      <c r="BH91" s="233">
        <f>IF(N91="sníž. přenesená",J91,0)</f>
        <v>0</v>
      </c>
      <c r="BI91" s="233">
        <f>IF(N91="nulová",J91,0)</f>
        <v>0</v>
      </c>
      <c r="BJ91" s="24" t="s">
        <v>38</v>
      </c>
      <c r="BK91" s="233">
        <f>ROUND(I91*H91,2)</f>
        <v>0</v>
      </c>
      <c r="BL91" s="24" t="s">
        <v>243</v>
      </c>
      <c r="BM91" s="24" t="s">
        <v>2428</v>
      </c>
    </row>
    <row r="92" s="12" customFormat="1">
      <c r="B92" s="245"/>
      <c r="C92" s="246"/>
      <c r="D92" s="236" t="s">
        <v>162</v>
      </c>
      <c r="E92" s="247" t="s">
        <v>21</v>
      </c>
      <c r="F92" s="248" t="s">
        <v>2429</v>
      </c>
      <c r="G92" s="246"/>
      <c r="H92" s="249">
        <v>24</v>
      </c>
      <c r="I92" s="250"/>
      <c r="J92" s="246"/>
      <c r="K92" s="246"/>
      <c r="L92" s="251"/>
      <c r="M92" s="252"/>
      <c r="N92" s="253"/>
      <c r="O92" s="253"/>
      <c r="P92" s="253"/>
      <c r="Q92" s="253"/>
      <c r="R92" s="253"/>
      <c r="S92" s="253"/>
      <c r="T92" s="254"/>
      <c r="AT92" s="255" t="s">
        <v>162</v>
      </c>
      <c r="AU92" s="255" t="s">
        <v>85</v>
      </c>
      <c r="AV92" s="12" t="s">
        <v>85</v>
      </c>
      <c r="AW92" s="12" t="s">
        <v>36</v>
      </c>
      <c r="AX92" s="12" t="s">
        <v>38</v>
      </c>
      <c r="AY92" s="255" t="s">
        <v>154</v>
      </c>
    </row>
    <row r="93" s="1" customFormat="1" ht="38.25" customHeight="1">
      <c r="B93" s="47"/>
      <c r="C93" s="222" t="s">
        <v>160</v>
      </c>
      <c r="D93" s="222" t="s">
        <v>156</v>
      </c>
      <c r="E93" s="223" t="s">
        <v>2430</v>
      </c>
      <c r="F93" s="224" t="s">
        <v>2431</v>
      </c>
      <c r="G93" s="225" t="s">
        <v>179</v>
      </c>
      <c r="H93" s="226">
        <v>10</v>
      </c>
      <c r="I93" s="227"/>
      <c r="J93" s="228">
        <f>ROUND(I93*H93,2)</f>
        <v>0</v>
      </c>
      <c r="K93" s="224" t="s">
        <v>2417</v>
      </c>
      <c r="L93" s="73"/>
      <c r="M93" s="229" t="s">
        <v>21</v>
      </c>
      <c r="N93" s="230" t="s">
        <v>47</v>
      </c>
      <c r="O93" s="48"/>
      <c r="P93" s="231">
        <f>O93*H93</f>
        <v>0</v>
      </c>
      <c r="Q93" s="231">
        <v>0</v>
      </c>
      <c r="R93" s="231">
        <f>Q93*H93</f>
        <v>0</v>
      </c>
      <c r="S93" s="231">
        <v>0</v>
      </c>
      <c r="T93" s="232">
        <f>S93*H93</f>
        <v>0</v>
      </c>
      <c r="AR93" s="24" t="s">
        <v>243</v>
      </c>
      <c r="AT93" s="24" t="s">
        <v>156</v>
      </c>
      <c r="AU93" s="24" t="s">
        <v>85</v>
      </c>
      <c r="AY93" s="24" t="s">
        <v>154</v>
      </c>
      <c r="BE93" s="233">
        <f>IF(N93="základní",J93,0)</f>
        <v>0</v>
      </c>
      <c r="BF93" s="233">
        <f>IF(N93="snížená",J93,0)</f>
        <v>0</v>
      </c>
      <c r="BG93" s="233">
        <f>IF(N93="zákl. přenesená",J93,0)</f>
        <v>0</v>
      </c>
      <c r="BH93" s="233">
        <f>IF(N93="sníž. přenesená",J93,0)</f>
        <v>0</v>
      </c>
      <c r="BI93" s="233">
        <f>IF(N93="nulová",J93,0)</f>
        <v>0</v>
      </c>
      <c r="BJ93" s="24" t="s">
        <v>38</v>
      </c>
      <c r="BK93" s="233">
        <f>ROUND(I93*H93,2)</f>
        <v>0</v>
      </c>
      <c r="BL93" s="24" t="s">
        <v>243</v>
      </c>
      <c r="BM93" s="24" t="s">
        <v>2432</v>
      </c>
    </row>
    <row r="94" s="1" customFormat="1" ht="16.5" customHeight="1">
      <c r="B94" s="47"/>
      <c r="C94" s="280" t="s">
        <v>182</v>
      </c>
      <c r="D94" s="280" t="s">
        <v>293</v>
      </c>
      <c r="E94" s="281" t="s">
        <v>2433</v>
      </c>
      <c r="F94" s="282" t="s">
        <v>2434</v>
      </c>
      <c r="G94" s="283" t="s">
        <v>1169</v>
      </c>
      <c r="H94" s="284">
        <v>6.2999999999999998</v>
      </c>
      <c r="I94" s="285"/>
      <c r="J94" s="286">
        <f>ROUND(I94*H94,2)</f>
        <v>0</v>
      </c>
      <c r="K94" s="282" t="s">
        <v>2417</v>
      </c>
      <c r="L94" s="287"/>
      <c r="M94" s="288" t="s">
        <v>21</v>
      </c>
      <c r="N94" s="289" t="s">
        <v>47</v>
      </c>
      <c r="O94" s="48"/>
      <c r="P94" s="231">
        <f>O94*H94</f>
        <v>0</v>
      </c>
      <c r="Q94" s="231">
        <v>0.001</v>
      </c>
      <c r="R94" s="231">
        <f>Q94*H94</f>
        <v>0.0063</v>
      </c>
      <c r="S94" s="231">
        <v>0</v>
      </c>
      <c r="T94" s="232">
        <f>S94*H94</f>
        <v>0</v>
      </c>
      <c r="AR94" s="24" t="s">
        <v>362</v>
      </c>
      <c r="AT94" s="24" t="s">
        <v>293</v>
      </c>
      <c r="AU94" s="24" t="s">
        <v>85</v>
      </c>
      <c r="AY94" s="24" t="s">
        <v>154</v>
      </c>
      <c r="BE94" s="233">
        <f>IF(N94="základní",J94,0)</f>
        <v>0</v>
      </c>
      <c r="BF94" s="233">
        <f>IF(N94="snížená",J94,0)</f>
        <v>0</v>
      </c>
      <c r="BG94" s="233">
        <f>IF(N94="zákl. přenesená",J94,0)</f>
        <v>0</v>
      </c>
      <c r="BH94" s="233">
        <f>IF(N94="sníž. přenesená",J94,0)</f>
        <v>0</v>
      </c>
      <c r="BI94" s="233">
        <f>IF(N94="nulová",J94,0)</f>
        <v>0</v>
      </c>
      <c r="BJ94" s="24" t="s">
        <v>38</v>
      </c>
      <c r="BK94" s="233">
        <f>ROUND(I94*H94,2)</f>
        <v>0</v>
      </c>
      <c r="BL94" s="24" t="s">
        <v>243</v>
      </c>
      <c r="BM94" s="24" t="s">
        <v>2435</v>
      </c>
    </row>
    <row r="95" s="12" customFormat="1">
      <c r="B95" s="245"/>
      <c r="C95" s="246"/>
      <c r="D95" s="236" t="s">
        <v>162</v>
      </c>
      <c r="E95" s="247" t="s">
        <v>21</v>
      </c>
      <c r="F95" s="248" t="s">
        <v>2436</v>
      </c>
      <c r="G95" s="246"/>
      <c r="H95" s="249">
        <v>6.2999999999999998</v>
      </c>
      <c r="I95" s="250"/>
      <c r="J95" s="246"/>
      <c r="K95" s="246"/>
      <c r="L95" s="251"/>
      <c r="M95" s="252"/>
      <c r="N95" s="253"/>
      <c r="O95" s="253"/>
      <c r="P95" s="253"/>
      <c r="Q95" s="253"/>
      <c r="R95" s="253"/>
      <c r="S95" s="253"/>
      <c r="T95" s="254"/>
      <c r="AT95" s="255" t="s">
        <v>162</v>
      </c>
      <c r="AU95" s="255" t="s">
        <v>85</v>
      </c>
      <c r="AV95" s="12" t="s">
        <v>85</v>
      </c>
      <c r="AW95" s="12" t="s">
        <v>36</v>
      </c>
      <c r="AX95" s="12" t="s">
        <v>38</v>
      </c>
      <c r="AY95" s="255" t="s">
        <v>154</v>
      </c>
    </row>
    <row r="96" s="1" customFormat="1" ht="38.25" customHeight="1">
      <c r="B96" s="47"/>
      <c r="C96" s="222" t="s">
        <v>193</v>
      </c>
      <c r="D96" s="222" t="s">
        <v>156</v>
      </c>
      <c r="E96" s="223" t="s">
        <v>2437</v>
      </c>
      <c r="F96" s="224" t="s">
        <v>2438</v>
      </c>
      <c r="G96" s="225" t="s">
        <v>269</v>
      </c>
      <c r="H96" s="226">
        <v>3</v>
      </c>
      <c r="I96" s="227"/>
      <c r="J96" s="228">
        <f>ROUND(I96*H96,2)</f>
        <v>0</v>
      </c>
      <c r="K96" s="224" t="s">
        <v>2417</v>
      </c>
      <c r="L96" s="73"/>
      <c r="M96" s="229" t="s">
        <v>21</v>
      </c>
      <c r="N96" s="230" t="s">
        <v>47</v>
      </c>
      <c r="O96" s="48"/>
      <c r="P96" s="231">
        <f>O96*H96</f>
        <v>0</v>
      </c>
      <c r="Q96" s="231">
        <v>0</v>
      </c>
      <c r="R96" s="231">
        <f>Q96*H96</f>
        <v>0</v>
      </c>
      <c r="S96" s="231">
        <v>0</v>
      </c>
      <c r="T96" s="232">
        <f>S96*H96</f>
        <v>0</v>
      </c>
      <c r="AR96" s="24" t="s">
        <v>243</v>
      </c>
      <c r="AT96" s="24" t="s">
        <v>156</v>
      </c>
      <c r="AU96" s="24" t="s">
        <v>85</v>
      </c>
      <c r="AY96" s="24" t="s">
        <v>154</v>
      </c>
      <c r="BE96" s="233">
        <f>IF(N96="základní",J96,0)</f>
        <v>0</v>
      </c>
      <c r="BF96" s="233">
        <f>IF(N96="snížená",J96,0)</f>
        <v>0</v>
      </c>
      <c r="BG96" s="233">
        <f>IF(N96="zákl. přenesená",J96,0)</f>
        <v>0</v>
      </c>
      <c r="BH96" s="233">
        <f>IF(N96="sníž. přenesená",J96,0)</f>
        <v>0</v>
      </c>
      <c r="BI96" s="233">
        <f>IF(N96="nulová",J96,0)</f>
        <v>0</v>
      </c>
      <c r="BJ96" s="24" t="s">
        <v>38</v>
      </c>
      <c r="BK96" s="233">
        <f>ROUND(I96*H96,2)</f>
        <v>0</v>
      </c>
      <c r="BL96" s="24" t="s">
        <v>243</v>
      </c>
      <c r="BM96" s="24" t="s">
        <v>2439</v>
      </c>
    </row>
    <row r="97" s="1" customFormat="1" ht="16.5" customHeight="1">
      <c r="B97" s="47"/>
      <c r="C97" s="280" t="s">
        <v>200</v>
      </c>
      <c r="D97" s="280" t="s">
        <v>293</v>
      </c>
      <c r="E97" s="281" t="s">
        <v>2440</v>
      </c>
      <c r="F97" s="282" t="s">
        <v>2441</v>
      </c>
      <c r="G97" s="283" t="s">
        <v>269</v>
      </c>
      <c r="H97" s="284">
        <v>3</v>
      </c>
      <c r="I97" s="285"/>
      <c r="J97" s="286">
        <f>ROUND(I97*H97,2)</f>
        <v>0</v>
      </c>
      <c r="K97" s="282" t="s">
        <v>2417</v>
      </c>
      <c r="L97" s="287"/>
      <c r="M97" s="288" t="s">
        <v>21</v>
      </c>
      <c r="N97" s="289" t="s">
        <v>47</v>
      </c>
      <c r="O97" s="48"/>
      <c r="P97" s="231">
        <f>O97*H97</f>
        <v>0</v>
      </c>
      <c r="Q97" s="231">
        <v>0.00016000000000000001</v>
      </c>
      <c r="R97" s="231">
        <f>Q97*H97</f>
        <v>0.00048000000000000007</v>
      </c>
      <c r="S97" s="231">
        <v>0</v>
      </c>
      <c r="T97" s="232">
        <f>S97*H97</f>
        <v>0</v>
      </c>
      <c r="AR97" s="24" t="s">
        <v>362</v>
      </c>
      <c r="AT97" s="24" t="s">
        <v>293</v>
      </c>
      <c r="AU97" s="24" t="s">
        <v>85</v>
      </c>
      <c r="AY97" s="24" t="s">
        <v>154</v>
      </c>
      <c r="BE97" s="233">
        <f>IF(N97="základní",J97,0)</f>
        <v>0</v>
      </c>
      <c r="BF97" s="233">
        <f>IF(N97="snížená",J97,0)</f>
        <v>0</v>
      </c>
      <c r="BG97" s="233">
        <f>IF(N97="zákl. přenesená",J97,0)</f>
        <v>0</v>
      </c>
      <c r="BH97" s="233">
        <f>IF(N97="sníž. přenesená",J97,0)</f>
        <v>0</v>
      </c>
      <c r="BI97" s="233">
        <f>IF(N97="nulová",J97,0)</f>
        <v>0</v>
      </c>
      <c r="BJ97" s="24" t="s">
        <v>38</v>
      </c>
      <c r="BK97" s="233">
        <f>ROUND(I97*H97,2)</f>
        <v>0</v>
      </c>
      <c r="BL97" s="24" t="s">
        <v>243</v>
      </c>
      <c r="BM97" s="24" t="s">
        <v>2442</v>
      </c>
    </row>
    <row r="98" s="1" customFormat="1" ht="25.5" customHeight="1">
      <c r="B98" s="47"/>
      <c r="C98" s="222" t="s">
        <v>204</v>
      </c>
      <c r="D98" s="222" t="s">
        <v>156</v>
      </c>
      <c r="E98" s="223" t="s">
        <v>2443</v>
      </c>
      <c r="F98" s="224" t="s">
        <v>2444</v>
      </c>
      <c r="G98" s="225" t="s">
        <v>179</v>
      </c>
      <c r="H98" s="226">
        <v>60</v>
      </c>
      <c r="I98" s="227"/>
      <c r="J98" s="228">
        <f>ROUND(I98*H98,2)</f>
        <v>0</v>
      </c>
      <c r="K98" s="224" t="s">
        <v>2417</v>
      </c>
      <c r="L98" s="73"/>
      <c r="M98" s="229" t="s">
        <v>21</v>
      </c>
      <c r="N98" s="230" t="s">
        <v>47</v>
      </c>
      <c r="O98" s="48"/>
      <c r="P98" s="231">
        <f>O98*H98</f>
        <v>0</v>
      </c>
      <c r="Q98" s="231">
        <v>0</v>
      </c>
      <c r="R98" s="231">
        <f>Q98*H98</f>
        <v>0</v>
      </c>
      <c r="S98" s="231">
        <v>0</v>
      </c>
      <c r="T98" s="232">
        <f>S98*H98</f>
        <v>0</v>
      </c>
      <c r="AR98" s="24" t="s">
        <v>243</v>
      </c>
      <c r="AT98" s="24" t="s">
        <v>156</v>
      </c>
      <c r="AU98" s="24" t="s">
        <v>85</v>
      </c>
      <c r="AY98" s="24" t="s">
        <v>154</v>
      </c>
      <c r="BE98" s="233">
        <f>IF(N98="základní",J98,0)</f>
        <v>0</v>
      </c>
      <c r="BF98" s="233">
        <f>IF(N98="snížená",J98,0)</f>
        <v>0</v>
      </c>
      <c r="BG98" s="233">
        <f>IF(N98="zákl. přenesená",J98,0)</f>
        <v>0</v>
      </c>
      <c r="BH98" s="233">
        <f>IF(N98="sníž. přenesená",J98,0)</f>
        <v>0</v>
      </c>
      <c r="BI98" s="233">
        <f>IF(N98="nulová",J98,0)</f>
        <v>0</v>
      </c>
      <c r="BJ98" s="24" t="s">
        <v>38</v>
      </c>
      <c r="BK98" s="233">
        <f>ROUND(I98*H98,2)</f>
        <v>0</v>
      </c>
      <c r="BL98" s="24" t="s">
        <v>243</v>
      </c>
      <c r="BM98" s="24" t="s">
        <v>2445</v>
      </c>
    </row>
    <row r="99" s="1" customFormat="1">
      <c r="B99" s="47"/>
      <c r="C99" s="75"/>
      <c r="D99" s="236" t="s">
        <v>2419</v>
      </c>
      <c r="E99" s="75"/>
      <c r="F99" s="278" t="s">
        <v>2446</v>
      </c>
      <c r="G99" s="75"/>
      <c r="H99" s="75"/>
      <c r="I99" s="192"/>
      <c r="J99" s="75"/>
      <c r="K99" s="75"/>
      <c r="L99" s="73"/>
      <c r="M99" s="279"/>
      <c r="N99" s="48"/>
      <c r="O99" s="48"/>
      <c r="P99" s="48"/>
      <c r="Q99" s="48"/>
      <c r="R99" s="48"/>
      <c r="S99" s="48"/>
      <c r="T99" s="96"/>
      <c r="AT99" s="24" t="s">
        <v>2419</v>
      </c>
      <c r="AU99" s="24" t="s">
        <v>85</v>
      </c>
    </row>
    <row r="100" s="1" customFormat="1" ht="16.5" customHeight="1">
      <c r="B100" s="47"/>
      <c r="C100" s="280" t="s">
        <v>212</v>
      </c>
      <c r="D100" s="280" t="s">
        <v>293</v>
      </c>
      <c r="E100" s="281" t="s">
        <v>2447</v>
      </c>
      <c r="F100" s="282" t="s">
        <v>2448</v>
      </c>
      <c r="G100" s="283" t="s">
        <v>1169</v>
      </c>
      <c r="H100" s="284">
        <v>8.0999999999999996</v>
      </c>
      <c r="I100" s="285"/>
      <c r="J100" s="286">
        <f>ROUND(I100*H100,2)</f>
        <v>0</v>
      </c>
      <c r="K100" s="282" t="s">
        <v>2417</v>
      </c>
      <c r="L100" s="287"/>
      <c r="M100" s="288" t="s">
        <v>21</v>
      </c>
      <c r="N100" s="289" t="s">
        <v>47</v>
      </c>
      <c r="O100" s="48"/>
      <c r="P100" s="231">
        <f>O100*H100</f>
        <v>0</v>
      </c>
      <c r="Q100" s="231">
        <v>0.001</v>
      </c>
      <c r="R100" s="231">
        <f>Q100*H100</f>
        <v>0.0080999999999999996</v>
      </c>
      <c r="S100" s="231">
        <v>0</v>
      </c>
      <c r="T100" s="232">
        <f>S100*H100</f>
        <v>0</v>
      </c>
      <c r="AR100" s="24" t="s">
        <v>362</v>
      </c>
      <c r="AT100" s="24" t="s">
        <v>293</v>
      </c>
      <c r="AU100" s="24" t="s">
        <v>85</v>
      </c>
      <c r="AY100" s="24" t="s">
        <v>154</v>
      </c>
      <c r="BE100" s="233">
        <f>IF(N100="základní",J100,0)</f>
        <v>0</v>
      </c>
      <c r="BF100" s="233">
        <f>IF(N100="snížená",J100,0)</f>
        <v>0</v>
      </c>
      <c r="BG100" s="233">
        <f>IF(N100="zákl. přenesená",J100,0)</f>
        <v>0</v>
      </c>
      <c r="BH100" s="233">
        <f>IF(N100="sníž. přenesená",J100,0)</f>
        <v>0</v>
      </c>
      <c r="BI100" s="233">
        <f>IF(N100="nulová",J100,0)</f>
        <v>0</v>
      </c>
      <c r="BJ100" s="24" t="s">
        <v>38</v>
      </c>
      <c r="BK100" s="233">
        <f>ROUND(I100*H100,2)</f>
        <v>0</v>
      </c>
      <c r="BL100" s="24" t="s">
        <v>243</v>
      </c>
      <c r="BM100" s="24" t="s">
        <v>2449</v>
      </c>
    </row>
    <row r="101" s="12" customFormat="1">
      <c r="B101" s="245"/>
      <c r="C101" s="246"/>
      <c r="D101" s="236" t="s">
        <v>162</v>
      </c>
      <c r="E101" s="247" t="s">
        <v>21</v>
      </c>
      <c r="F101" s="248" t="s">
        <v>2450</v>
      </c>
      <c r="G101" s="246"/>
      <c r="H101" s="249">
        <v>8.0999999999999996</v>
      </c>
      <c r="I101" s="250"/>
      <c r="J101" s="246"/>
      <c r="K101" s="246"/>
      <c r="L101" s="251"/>
      <c r="M101" s="252"/>
      <c r="N101" s="253"/>
      <c r="O101" s="253"/>
      <c r="P101" s="253"/>
      <c r="Q101" s="253"/>
      <c r="R101" s="253"/>
      <c r="S101" s="253"/>
      <c r="T101" s="254"/>
      <c r="AT101" s="255" t="s">
        <v>162</v>
      </c>
      <c r="AU101" s="255" t="s">
        <v>85</v>
      </c>
      <c r="AV101" s="12" t="s">
        <v>85</v>
      </c>
      <c r="AW101" s="12" t="s">
        <v>36</v>
      </c>
      <c r="AX101" s="12" t="s">
        <v>38</v>
      </c>
      <c r="AY101" s="255" t="s">
        <v>154</v>
      </c>
    </row>
    <row r="102" s="1" customFormat="1" ht="16.5" customHeight="1">
      <c r="B102" s="47"/>
      <c r="C102" s="222" t="s">
        <v>216</v>
      </c>
      <c r="D102" s="222" t="s">
        <v>156</v>
      </c>
      <c r="E102" s="223" t="s">
        <v>2451</v>
      </c>
      <c r="F102" s="224" t="s">
        <v>2452</v>
      </c>
      <c r="G102" s="225" t="s">
        <v>269</v>
      </c>
      <c r="H102" s="226">
        <v>22</v>
      </c>
      <c r="I102" s="227"/>
      <c r="J102" s="228">
        <f>ROUND(I102*H102,2)</f>
        <v>0</v>
      </c>
      <c r="K102" s="224" t="s">
        <v>2417</v>
      </c>
      <c r="L102" s="73"/>
      <c r="M102" s="229" t="s">
        <v>21</v>
      </c>
      <c r="N102" s="230" t="s">
        <v>47</v>
      </c>
      <c r="O102" s="48"/>
      <c r="P102" s="231">
        <f>O102*H102</f>
        <v>0</v>
      </c>
      <c r="Q102" s="231">
        <v>0</v>
      </c>
      <c r="R102" s="231">
        <f>Q102*H102</f>
        <v>0</v>
      </c>
      <c r="S102" s="231">
        <v>0</v>
      </c>
      <c r="T102" s="232">
        <f>S102*H102</f>
        <v>0</v>
      </c>
      <c r="AR102" s="24" t="s">
        <v>243</v>
      </c>
      <c r="AT102" s="24" t="s">
        <v>156</v>
      </c>
      <c r="AU102" s="24" t="s">
        <v>85</v>
      </c>
      <c r="AY102" s="24" t="s">
        <v>154</v>
      </c>
      <c r="BE102" s="233">
        <f>IF(N102="základní",J102,0)</f>
        <v>0</v>
      </c>
      <c r="BF102" s="233">
        <f>IF(N102="snížená",J102,0)</f>
        <v>0</v>
      </c>
      <c r="BG102" s="233">
        <f>IF(N102="zákl. přenesená",J102,0)</f>
        <v>0</v>
      </c>
      <c r="BH102" s="233">
        <f>IF(N102="sníž. přenesená",J102,0)</f>
        <v>0</v>
      </c>
      <c r="BI102" s="233">
        <f>IF(N102="nulová",J102,0)</f>
        <v>0</v>
      </c>
      <c r="BJ102" s="24" t="s">
        <v>38</v>
      </c>
      <c r="BK102" s="233">
        <f>ROUND(I102*H102,2)</f>
        <v>0</v>
      </c>
      <c r="BL102" s="24" t="s">
        <v>243</v>
      </c>
      <c r="BM102" s="24" t="s">
        <v>2453</v>
      </c>
    </row>
    <row r="103" s="1" customFormat="1">
      <c r="B103" s="47"/>
      <c r="C103" s="75"/>
      <c r="D103" s="236" t="s">
        <v>2419</v>
      </c>
      <c r="E103" s="75"/>
      <c r="F103" s="278" t="s">
        <v>2446</v>
      </c>
      <c r="G103" s="75"/>
      <c r="H103" s="75"/>
      <c r="I103" s="192"/>
      <c r="J103" s="75"/>
      <c r="K103" s="75"/>
      <c r="L103" s="73"/>
      <c r="M103" s="279"/>
      <c r="N103" s="48"/>
      <c r="O103" s="48"/>
      <c r="P103" s="48"/>
      <c r="Q103" s="48"/>
      <c r="R103" s="48"/>
      <c r="S103" s="48"/>
      <c r="T103" s="96"/>
      <c r="AT103" s="24" t="s">
        <v>2419</v>
      </c>
      <c r="AU103" s="24" t="s">
        <v>85</v>
      </c>
    </row>
    <row r="104" s="1" customFormat="1" ht="16.5" customHeight="1">
      <c r="B104" s="47"/>
      <c r="C104" s="280" t="s">
        <v>221</v>
      </c>
      <c r="D104" s="280" t="s">
        <v>293</v>
      </c>
      <c r="E104" s="281" t="s">
        <v>2454</v>
      </c>
      <c r="F104" s="282" t="s">
        <v>2455</v>
      </c>
      <c r="G104" s="283" t="s">
        <v>269</v>
      </c>
      <c r="H104" s="284">
        <v>16</v>
      </c>
      <c r="I104" s="285"/>
      <c r="J104" s="286">
        <f>ROUND(I104*H104,2)</f>
        <v>0</v>
      </c>
      <c r="K104" s="282" t="s">
        <v>2417</v>
      </c>
      <c r="L104" s="287"/>
      <c r="M104" s="288" t="s">
        <v>21</v>
      </c>
      <c r="N104" s="289" t="s">
        <v>47</v>
      </c>
      <c r="O104" s="48"/>
      <c r="P104" s="231">
        <f>O104*H104</f>
        <v>0</v>
      </c>
      <c r="Q104" s="231">
        <v>0.00013999999999999999</v>
      </c>
      <c r="R104" s="231">
        <f>Q104*H104</f>
        <v>0.0022399999999999998</v>
      </c>
      <c r="S104" s="231">
        <v>0</v>
      </c>
      <c r="T104" s="232">
        <f>S104*H104</f>
        <v>0</v>
      </c>
      <c r="AR104" s="24" t="s">
        <v>362</v>
      </c>
      <c r="AT104" s="24" t="s">
        <v>293</v>
      </c>
      <c r="AU104" s="24" t="s">
        <v>85</v>
      </c>
      <c r="AY104" s="24" t="s">
        <v>154</v>
      </c>
      <c r="BE104" s="233">
        <f>IF(N104="základní",J104,0)</f>
        <v>0</v>
      </c>
      <c r="BF104" s="233">
        <f>IF(N104="snížená",J104,0)</f>
        <v>0</v>
      </c>
      <c r="BG104" s="233">
        <f>IF(N104="zákl. přenesená",J104,0)</f>
        <v>0</v>
      </c>
      <c r="BH104" s="233">
        <f>IF(N104="sníž. přenesená",J104,0)</f>
        <v>0</v>
      </c>
      <c r="BI104" s="233">
        <f>IF(N104="nulová",J104,0)</f>
        <v>0</v>
      </c>
      <c r="BJ104" s="24" t="s">
        <v>38</v>
      </c>
      <c r="BK104" s="233">
        <f>ROUND(I104*H104,2)</f>
        <v>0</v>
      </c>
      <c r="BL104" s="24" t="s">
        <v>243</v>
      </c>
      <c r="BM104" s="24" t="s">
        <v>2456</v>
      </c>
    </row>
    <row r="105" s="1" customFormat="1" ht="16.5" customHeight="1">
      <c r="B105" s="47"/>
      <c r="C105" s="280" t="s">
        <v>225</v>
      </c>
      <c r="D105" s="280" t="s">
        <v>293</v>
      </c>
      <c r="E105" s="281" t="s">
        <v>2457</v>
      </c>
      <c r="F105" s="282" t="s">
        <v>2458</v>
      </c>
      <c r="G105" s="283" t="s">
        <v>269</v>
      </c>
      <c r="H105" s="284">
        <v>3</v>
      </c>
      <c r="I105" s="285"/>
      <c r="J105" s="286">
        <f>ROUND(I105*H105,2)</f>
        <v>0</v>
      </c>
      <c r="K105" s="282" t="s">
        <v>2417</v>
      </c>
      <c r="L105" s="287"/>
      <c r="M105" s="288" t="s">
        <v>21</v>
      </c>
      <c r="N105" s="289" t="s">
        <v>47</v>
      </c>
      <c r="O105" s="48"/>
      <c r="P105" s="231">
        <f>O105*H105</f>
        <v>0</v>
      </c>
      <c r="Q105" s="231">
        <v>0.00016000000000000001</v>
      </c>
      <c r="R105" s="231">
        <f>Q105*H105</f>
        <v>0.00048000000000000007</v>
      </c>
      <c r="S105" s="231">
        <v>0</v>
      </c>
      <c r="T105" s="232">
        <f>S105*H105</f>
        <v>0</v>
      </c>
      <c r="AR105" s="24" t="s">
        <v>362</v>
      </c>
      <c r="AT105" s="24" t="s">
        <v>293</v>
      </c>
      <c r="AU105" s="24" t="s">
        <v>85</v>
      </c>
      <c r="AY105" s="24" t="s">
        <v>154</v>
      </c>
      <c r="BE105" s="233">
        <f>IF(N105="základní",J105,0)</f>
        <v>0</v>
      </c>
      <c r="BF105" s="233">
        <f>IF(N105="snížená",J105,0)</f>
        <v>0</v>
      </c>
      <c r="BG105" s="233">
        <f>IF(N105="zákl. přenesená",J105,0)</f>
        <v>0</v>
      </c>
      <c r="BH105" s="233">
        <f>IF(N105="sníž. přenesená",J105,0)</f>
        <v>0</v>
      </c>
      <c r="BI105" s="233">
        <f>IF(N105="nulová",J105,0)</f>
        <v>0</v>
      </c>
      <c r="BJ105" s="24" t="s">
        <v>38</v>
      </c>
      <c r="BK105" s="233">
        <f>ROUND(I105*H105,2)</f>
        <v>0</v>
      </c>
      <c r="BL105" s="24" t="s">
        <v>243</v>
      </c>
      <c r="BM105" s="24" t="s">
        <v>2459</v>
      </c>
    </row>
    <row r="106" s="1" customFormat="1" ht="16.5" customHeight="1">
      <c r="B106" s="47"/>
      <c r="C106" s="280" t="s">
        <v>229</v>
      </c>
      <c r="D106" s="280" t="s">
        <v>293</v>
      </c>
      <c r="E106" s="281" t="s">
        <v>2460</v>
      </c>
      <c r="F106" s="282" t="s">
        <v>2461</v>
      </c>
      <c r="G106" s="283" t="s">
        <v>269</v>
      </c>
      <c r="H106" s="284">
        <v>3</v>
      </c>
      <c r="I106" s="285"/>
      <c r="J106" s="286">
        <f>ROUND(I106*H106,2)</f>
        <v>0</v>
      </c>
      <c r="K106" s="282" t="s">
        <v>2417</v>
      </c>
      <c r="L106" s="287"/>
      <c r="M106" s="288" t="s">
        <v>21</v>
      </c>
      <c r="N106" s="289" t="s">
        <v>47</v>
      </c>
      <c r="O106" s="48"/>
      <c r="P106" s="231">
        <f>O106*H106</f>
        <v>0</v>
      </c>
      <c r="Q106" s="231">
        <v>0.00016000000000000001</v>
      </c>
      <c r="R106" s="231">
        <f>Q106*H106</f>
        <v>0.00048000000000000007</v>
      </c>
      <c r="S106" s="231">
        <v>0</v>
      </c>
      <c r="T106" s="232">
        <f>S106*H106</f>
        <v>0</v>
      </c>
      <c r="AR106" s="24" t="s">
        <v>362</v>
      </c>
      <c r="AT106" s="24" t="s">
        <v>293</v>
      </c>
      <c r="AU106" s="24" t="s">
        <v>85</v>
      </c>
      <c r="AY106" s="24" t="s">
        <v>154</v>
      </c>
      <c r="BE106" s="233">
        <f>IF(N106="základní",J106,0)</f>
        <v>0</v>
      </c>
      <c r="BF106" s="233">
        <f>IF(N106="snížená",J106,0)</f>
        <v>0</v>
      </c>
      <c r="BG106" s="233">
        <f>IF(N106="zákl. přenesená",J106,0)</f>
        <v>0</v>
      </c>
      <c r="BH106" s="233">
        <f>IF(N106="sníž. přenesená",J106,0)</f>
        <v>0</v>
      </c>
      <c r="BI106" s="233">
        <f>IF(N106="nulová",J106,0)</f>
        <v>0</v>
      </c>
      <c r="BJ106" s="24" t="s">
        <v>38</v>
      </c>
      <c r="BK106" s="233">
        <f>ROUND(I106*H106,2)</f>
        <v>0</v>
      </c>
      <c r="BL106" s="24" t="s">
        <v>243</v>
      </c>
      <c r="BM106" s="24" t="s">
        <v>2462</v>
      </c>
    </row>
    <row r="107" s="1" customFormat="1" ht="16.5" customHeight="1">
      <c r="B107" s="47"/>
      <c r="C107" s="222" t="s">
        <v>234</v>
      </c>
      <c r="D107" s="222" t="s">
        <v>156</v>
      </c>
      <c r="E107" s="223" t="s">
        <v>2463</v>
      </c>
      <c r="F107" s="224" t="s">
        <v>2464</v>
      </c>
      <c r="G107" s="225" t="s">
        <v>269</v>
      </c>
      <c r="H107" s="226">
        <v>14</v>
      </c>
      <c r="I107" s="227"/>
      <c r="J107" s="228">
        <f>ROUND(I107*H107,2)</f>
        <v>0</v>
      </c>
      <c r="K107" s="224" t="s">
        <v>2417</v>
      </c>
      <c r="L107" s="73"/>
      <c r="M107" s="229" t="s">
        <v>21</v>
      </c>
      <c r="N107" s="230" t="s">
        <v>47</v>
      </c>
      <c r="O107" s="48"/>
      <c r="P107" s="231">
        <f>O107*H107</f>
        <v>0</v>
      </c>
      <c r="Q107" s="231">
        <v>0</v>
      </c>
      <c r="R107" s="231">
        <f>Q107*H107</f>
        <v>0</v>
      </c>
      <c r="S107" s="231">
        <v>0</v>
      </c>
      <c r="T107" s="232">
        <f>S107*H107</f>
        <v>0</v>
      </c>
      <c r="AR107" s="24" t="s">
        <v>243</v>
      </c>
      <c r="AT107" s="24" t="s">
        <v>156</v>
      </c>
      <c r="AU107" s="24" t="s">
        <v>85</v>
      </c>
      <c r="AY107" s="24" t="s">
        <v>154</v>
      </c>
      <c r="BE107" s="233">
        <f>IF(N107="základní",J107,0)</f>
        <v>0</v>
      </c>
      <c r="BF107" s="233">
        <f>IF(N107="snížená",J107,0)</f>
        <v>0</v>
      </c>
      <c r="BG107" s="233">
        <f>IF(N107="zákl. přenesená",J107,0)</f>
        <v>0</v>
      </c>
      <c r="BH107" s="233">
        <f>IF(N107="sníž. přenesená",J107,0)</f>
        <v>0</v>
      </c>
      <c r="BI107" s="233">
        <f>IF(N107="nulová",J107,0)</f>
        <v>0</v>
      </c>
      <c r="BJ107" s="24" t="s">
        <v>38</v>
      </c>
      <c r="BK107" s="233">
        <f>ROUND(I107*H107,2)</f>
        <v>0</v>
      </c>
      <c r="BL107" s="24" t="s">
        <v>243</v>
      </c>
      <c r="BM107" s="24" t="s">
        <v>2465</v>
      </c>
    </row>
    <row r="108" s="1" customFormat="1">
      <c r="B108" s="47"/>
      <c r="C108" s="75"/>
      <c r="D108" s="236" t="s">
        <v>2419</v>
      </c>
      <c r="E108" s="75"/>
      <c r="F108" s="278" t="s">
        <v>2446</v>
      </c>
      <c r="G108" s="75"/>
      <c r="H108" s="75"/>
      <c r="I108" s="192"/>
      <c r="J108" s="75"/>
      <c r="K108" s="75"/>
      <c r="L108" s="73"/>
      <c r="M108" s="279"/>
      <c r="N108" s="48"/>
      <c r="O108" s="48"/>
      <c r="P108" s="48"/>
      <c r="Q108" s="48"/>
      <c r="R108" s="48"/>
      <c r="S108" s="48"/>
      <c r="T108" s="96"/>
      <c r="AT108" s="24" t="s">
        <v>2419</v>
      </c>
      <c r="AU108" s="24" t="s">
        <v>85</v>
      </c>
    </row>
    <row r="109" s="1" customFormat="1" ht="16.5" customHeight="1">
      <c r="B109" s="47"/>
      <c r="C109" s="280" t="s">
        <v>10</v>
      </c>
      <c r="D109" s="280" t="s">
        <v>293</v>
      </c>
      <c r="E109" s="281" t="s">
        <v>2466</v>
      </c>
      <c r="F109" s="282" t="s">
        <v>2467</v>
      </c>
      <c r="G109" s="283" t="s">
        <v>269</v>
      </c>
      <c r="H109" s="284">
        <v>3</v>
      </c>
      <c r="I109" s="285"/>
      <c r="J109" s="286">
        <f>ROUND(I109*H109,2)</f>
        <v>0</v>
      </c>
      <c r="K109" s="282" t="s">
        <v>2417</v>
      </c>
      <c r="L109" s="287"/>
      <c r="M109" s="288" t="s">
        <v>21</v>
      </c>
      <c r="N109" s="289" t="s">
        <v>47</v>
      </c>
      <c r="O109" s="48"/>
      <c r="P109" s="231">
        <f>O109*H109</f>
        <v>0</v>
      </c>
      <c r="Q109" s="231">
        <v>0.00022000000000000001</v>
      </c>
      <c r="R109" s="231">
        <f>Q109*H109</f>
        <v>0.00066</v>
      </c>
      <c r="S109" s="231">
        <v>0</v>
      </c>
      <c r="T109" s="232">
        <f>S109*H109</f>
        <v>0</v>
      </c>
      <c r="AR109" s="24" t="s">
        <v>362</v>
      </c>
      <c r="AT109" s="24" t="s">
        <v>293</v>
      </c>
      <c r="AU109" s="24" t="s">
        <v>85</v>
      </c>
      <c r="AY109" s="24" t="s">
        <v>154</v>
      </c>
      <c r="BE109" s="233">
        <f>IF(N109="základní",J109,0)</f>
        <v>0</v>
      </c>
      <c r="BF109" s="233">
        <f>IF(N109="snížená",J109,0)</f>
        <v>0</v>
      </c>
      <c r="BG109" s="233">
        <f>IF(N109="zákl. přenesená",J109,0)</f>
        <v>0</v>
      </c>
      <c r="BH109" s="233">
        <f>IF(N109="sníž. přenesená",J109,0)</f>
        <v>0</v>
      </c>
      <c r="BI109" s="233">
        <f>IF(N109="nulová",J109,0)</f>
        <v>0</v>
      </c>
      <c r="BJ109" s="24" t="s">
        <v>38</v>
      </c>
      <c r="BK109" s="233">
        <f>ROUND(I109*H109,2)</f>
        <v>0</v>
      </c>
      <c r="BL109" s="24" t="s">
        <v>243</v>
      </c>
      <c r="BM109" s="24" t="s">
        <v>2468</v>
      </c>
    </row>
    <row r="110" s="1" customFormat="1" ht="16.5" customHeight="1">
      <c r="B110" s="47"/>
      <c r="C110" s="280" t="s">
        <v>243</v>
      </c>
      <c r="D110" s="280" t="s">
        <v>293</v>
      </c>
      <c r="E110" s="281" t="s">
        <v>2469</v>
      </c>
      <c r="F110" s="282" t="s">
        <v>2470</v>
      </c>
      <c r="G110" s="283" t="s">
        <v>269</v>
      </c>
      <c r="H110" s="284">
        <v>2</v>
      </c>
      <c r="I110" s="285"/>
      <c r="J110" s="286">
        <f>ROUND(I110*H110,2)</f>
        <v>0</v>
      </c>
      <c r="K110" s="282" t="s">
        <v>2417</v>
      </c>
      <c r="L110" s="287"/>
      <c r="M110" s="288" t="s">
        <v>21</v>
      </c>
      <c r="N110" s="289" t="s">
        <v>47</v>
      </c>
      <c r="O110" s="48"/>
      <c r="P110" s="231">
        <f>O110*H110</f>
        <v>0</v>
      </c>
      <c r="Q110" s="231">
        <v>0.00025999999999999998</v>
      </c>
      <c r="R110" s="231">
        <f>Q110*H110</f>
        <v>0.00051999999999999995</v>
      </c>
      <c r="S110" s="231">
        <v>0</v>
      </c>
      <c r="T110" s="232">
        <f>S110*H110</f>
        <v>0</v>
      </c>
      <c r="AR110" s="24" t="s">
        <v>362</v>
      </c>
      <c r="AT110" s="24" t="s">
        <v>293</v>
      </c>
      <c r="AU110" s="24" t="s">
        <v>85</v>
      </c>
      <c r="AY110" s="24" t="s">
        <v>154</v>
      </c>
      <c r="BE110" s="233">
        <f>IF(N110="základní",J110,0)</f>
        <v>0</v>
      </c>
      <c r="BF110" s="233">
        <f>IF(N110="snížená",J110,0)</f>
        <v>0</v>
      </c>
      <c r="BG110" s="233">
        <f>IF(N110="zákl. přenesená",J110,0)</f>
        <v>0</v>
      </c>
      <c r="BH110" s="233">
        <f>IF(N110="sníž. přenesená",J110,0)</f>
        <v>0</v>
      </c>
      <c r="BI110" s="233">
        <f>IF(N110="nulová",J110,0)</f>
        <v>0</v>
      </c>
      <c r="BJ110" s="24" t="s">
        <v>38</v>
      </c>
      <c r="BK110" s="233">
        <f>ROUND(I110*H110,2)</f>
        <v>0</v>
      </c>
      <c r="BL110" s="24" t="s">
        <v>243</v>
      </c>
      <c r="BM110" s="24" t="s">
        <v>2471</v>
      </c>
    </row>
    <row r="111" s="1" customFormat="1" ht="16.5" customHeight="1">
      <c r="B111" s="47"/>
      <c r="C111" s="280" t="s">
        <v>248</v>
      </c>
      <c r="D111" s="280" t="s">
        <v>293</v>
      </c>
      <c r="E111" s="281" t="s">
        <v>2472</v>
      </c>
      <c r="F111" s="282" t="s">
        <v>2473</v>
      </c>
      <c r="G111" s="283" t="s">
        <v>269</v>
      </c>
      <c r="H111" s="284">
        <v>6</v>
      </c>
      <c r="I111" s="285"/>
      <c r="J111" s="286">
        <f>ROUND(I111*H111,2)</f>
        <v>0</v>
      </c>
      <c r="K111" s="282" t="s">
        <v>2417</v>
      </c>
      <c r="L111" s="287"/>
      <c r="M111" s="288" t="s">
        <v>21</v>
      </c>
      <c r="N111" s="289" t="s">
        <v>47</v>
      </c>
      <c r="O111" s="48"/>
      <c r="P111" s="231">
        <f>O111*H111</f>
        <v>0</v>
      </c>
      <c r="Q111" s="231">
        <v>0.00044999999999999999</v>
      </c>
      <c r="R111" s="231">
        <f>Q111*H111</f>
        <v>0.0027000000000000001</v>
      </c>
      <c r="S111" s="231">
        <v>0</v>
      </c>
      <c r="T111" s="232">
        <f>S111*H111</f>
        <v>0</v>
      </c>
      <c r="AR111" s="24" t="s">
        <v>362</v>
      </c>
      <c r="AT111" s="24" t="s">
        <v>293</v>
      </c>
      <c r="AU111" s="24" t="s">
        <v>85</v>
      </c>
      <c r="AY111" s="24" t="s">
        <v>154</v>
      </c>
      <c r="BE111" s="233">
        <f>IF(N111="základní",J111,0)</f>
        <v>0</v>
      </c>
      <c r="BF111" s="233">
        <f>IF(N111="snížená",J111,0)</f>
        <v>0</v>
      </c>
      <c r="BG111" s="233">
        <f>IF(N111="zákl. přenesená",J111,0)</f>
        <v>0</v>
      </c>
      <c r="BH111" s="233">
        <f>IF(N111="sníž. přenesená",J111,0)</f>
        <v>0</v>
      </c>
      <c r="BI111" s="233">
        <f>IF(N111="nulová",J111,0)</f>
        <v>0</v>
      </c>
      <c r="BJ111" s="24" t="s">
        <v>38</v>
      </c>
      <c r="BK111" s="233">
        <f>ROUND(I111*H111,2)</f>
        <v>0</v>
      </c>
      <c r="BL111" s="24" t="s">
        <v>243</v>
      </c>
      <c r="BM111" s="24" t="s">
        <v>2474</v>
      </c>
    </row>
    <row r="112" s="1" customFormat="1" ht="25.5" customHeight="1">
      <c r="B112" s="47"/>
      <c r="C112" s="280" t="s">
        <v>254</v>
      </c>
      <c r="D112" s="280" t="s">
        <v>293</v>
      </c>
      <c r="E112" s="281" t="s">
        <v>2475</v>
      </c>
      <c r="F112" s="282" t="s">
        <v>2476</v>
      </c>
      <c r="G112" s="283" t="s">
        <v>269</v>
      </c>
      <c r="H112" s="284">
        <v>3</v>
      </c>
      <c r="I112" s="285"/>
      <c r="J112" s="286">
        <f>ROUND(I112*H112,2)</f>
        <v>0</v>
      </c>
      <c r="K112" s="282" t="s">
        <v>2417</v>
      </c>
      <c r="L112" s="287"/>
      <c r="M112" s="288" t="s">
        <v>21</v>
      </c>
      <c r="N112" s="289" t="s">
        <v>47</v>
      </c>
      <c r="O112" s="48"/>
      <c r="P112" s="231">
        <f>O112*H112</f>
        <v>0</v>
      </c>
      <c r="Q112" s="231">
        <v>0.00069999999999999999</v>
      </c>
      <c r="R112" s="231">
        <f>Q112*H112</f>
        <v>0.0020999999999999999</v>
      </c>
      <c r="S112" s="231">
        <v>0</v>
      </c>
      <c r="T112" s="232">
        <f>S112*H112</f>
        <v>0</v>
      </c>
      <c r="AR112" s="24" t="s">
        <v>362</v>
      </c>
      <c r="AT112" s="24" t="s">
        <v>293</v>
      </c>
      <c r="AU112" s="24" t="s">
        <v>85</v>
      </c>
      <c r="AY112" s="24" t="s">
        <v>154</v>
      </c>
      <c r="BE112" s="233">
        <f>IF(N112="základní",J112,0)</f>
        <v>0</v>
      </c>
      <c r="BF112" s="233">
        <f>IF(N112="snížená",J112,0)</f>
        <v>0</v>
      </c>
      <c r="BG112" s="233">
        <f>IF(N112="zákl. přenesená",J112,0)</f>
        <v>0</v>
      </c>
      <c r="BH112" s="233">
        <f>IF(N112="sníž. přenesená",J112,0)</f>
        <v>0</v>
      </c>
      <c r="BI112" s="233">
        <f>IF(N112="nulová",J112,0)</f>
        <v>0</v>
      </c>
      <c r="BJ112" s="24" t="s">
        <v>38</v>
      </c>
      <c r="BK112" s="233">
        <f>ROUND(I112*H112,2)</f>
        <v>0</v>
      </c>
      <c r="BL112" s="24" t="s">
        <v>243</v>
      </c>
      <c r="BM112" s="24" t="s">
        <v>2477</v>
      </c>
    </row>
    <row r="113" s="1" customFormat="1" ht="25.5" customHeight="1">
      <c r="B113" s="47"/>
      <c r="C113" s="222" t="s">
        <v>262</v>
      </c>
      <c r="D113" s="222" t="s">
        <v>156</v>
      </c>
      <c r="E113" s="223" t="s">
        <v>2478</v>
      </c>
      <c r="F113" s="224" t="s">
        <v>2479</v>
      </c>
      <c r="G113" s="225" t="s">
        <v>269</v>
      </c>
      <c r="H113" s="226">
        <v>3</v>
      </c>
      <c r="I113" s="227"/>
      <c r="J113" s="228">
        <f>ROUND(I113*H113,2)</f>
        <v>0</v>
      </c>
      <c r="K113" s="224" t="s">
        <v>2417</v>
      </c>
      <c r="L113" s="73"/>
      <c r="M113" s="229" t="s">
        <v>21</v>
      </c>
      <c r="N113" s="230" t="s">
        <v>47</v>
      </c>
      <c r="O113" s="48"/>
      <c r="P113" s="231">
        <f>O113*H113</f>
        <v>0</v>
      </c>
      <c r="Q113" s="231">
        <v>0</v>
      </c>
      <c r="R113" s="231">
        <f>Q113*H113</f>
        <v>0</v>
      </c>
      <c r="S113" s="231">
        <v>0</v>
      </c>
      <c r="T113" s="232">
        <f>S113*H113</f>
        <v>0</v>
      </c>
      <c r="AR113" s="24" t="s">
        <v>243</v>
      </c>
      <c r="AT113" s="24" t="s">
        <v>156</v>
      </c>
      <c r="AU113" s="24" t="s">
        <v>85</v>
      </c>
      <c r="AY113" s="24" t="s">
        <v>154</v>
      </c>
      <c r="BE113" s="233">
        <f>IF(N113="základní",J113,0)</f>
        <v>0</v>
      </c>
      <c r="BF113" s="233">
        <f>IF(N113="snížená",J113,0)</f>
        <v>0</v>
      </c>
      <c r="BG113" s="233">
        <f>IF(N113="zákl. přenesená",J113,0)</f>
        <v>0</v>
      </c>
      <c r="BH113" s="233">
        <f>IF(N113="sníž. přenesená",J113,0)</f>
        <v>0</v>
      </c>
      <c r="BI113" s="233">
        <f>IF(N113="nulová",J113,0)</f>
        <v>0</v>
      </c>
      <c r="BJ113" s="24" t="s">
        <v>38</v>
      </c>
      <c r="BK113" s="233">
        <f>ROUND(I113*H113,2)</f>
        <v>0</v>
      </c>
      <c r="BL113" s="24" t="s">
        <v>243</v>
      </c>
      <c r="BM113" s="24" t="s">
        <v>2480</v>
      </c>
    </row>
    <row r="114" s="1" customFormat="1">
      <c r="B114" s="47"/>
      <c r="C114" s="75"/>
      <c r="D114" s="236" t="s">
        <v>2419</v>
      </c>
      <c r="E114" s="75"/>
      <c r="F114" s="278" t="s">
        <v>2446</v>
      </c>
      <c r="G114" s="75"/>
      <c r="H114" s="75"/>
      <c r="I114" s="192"/>
      <c r="J114" s="75"/>
      <c r="K114" s="75"/>
      <c r="L114" s="73"/>
      <c r="M114" s="279"/>
      <c r="N114" s="48"/>
      <c r="O114" s="48"/>
      <c r="P114" s="48"/>
      <c r="Q114" s="48"/>
      <c r="R114" s="48"/>
      <c r="S114" s="48"/>
      <c r="T114" s="96"/>
      <c r="AT114" s="24" t="s">
        <v>2419</v>
      </c>
      <c r="AU114" s="24" t="s">
        <v>85</v>
      </c>
    </row>
    <row r="115" s="1" customFormat="1" ht="16.5" customHeight="1">
      <c r="B115" s="47"/>
      <c r="C115" s="280" t="s">
        <v>266</v>
      </c>
      <c r="D115" s="280" t="s">
        <v>293</v>
      </c>
      <c r="E115" s="281" t="s">
        <v>2481</v>
      </c>
      <c r="F115" s="282" t="s">
        <v>2482</v>
      </c>
      <c r="G115" s="283" t="s">
        <v>269</v>
      </c>
      <c r="H115" s="284">
        <v>3</v>
      </c>
      <c r="I115" s="285"/>
      <c r="J115" s="286">
        <f>ROUND(I115*H115,2)</f>
        <v>0</v>
      </c>
      <c r="K115" s="282" t="s">
        <v>2417</v>
      </c>
      <c r="L115" s="287"/>
      <c r="M115" s="288" t="s">
        <v>21</v>
      </c>
      <c r="N115" s="289" t="s">
        <v>47</v>
      </c>
      <c r="O115" s="48"/>
      <c r="P115" s="231">
        <f>O115*H115</f>
        <v>0</v>
      </c>
      <c r="Q115" s="231">
        <v>0.002</v>
      </c>
      <c r="R115" s="231">
        <f>Q115*H115</f>
        <v>0.0060000000000000001</v>
      </c>
      <c r="S115" s="231">
        <v>0</v>
      </c>
      <c r="T115" s="232">
        <f>S115*H115</f>
        <v>0</v>
      </c>
      <c r="AR115" s="24" t="s">
        <v>362</v>
      </c>
      <c r="AT115" s="24" t="s">
        <v>293</v>
      </c>
      <c r="AU115" s="24" t="s">
        <v>85</v>
      </c>
      <c r="AY115" s="24" t="s">
        <v>154</v>
      </c>
      <c r="BE115" s="233">
        <f>IF(N115="základní",J115,0)</f>
        <v>0</v>
      </c>
      <c r="BF115" s="233">
        <f>IF(N115="snížená",J115,0)</f>
        <v>0</v>
      </c>
      <c r="BG115" s="233">
        <f>IF(N115="zákl. přenesená",J115,0)</f>
        <v>0</v>
      </c>
      <c r="BH115" s="233">
        <f>IF(N115="sníž. přenesená",J115,0)</f>
        <v>0</v>
      </c>
      <c r="BI115" s="233">
        <f>IF(N115="nulová",J115,0)</f>
        <v>0</v>
      </c>
      <c r="BJ115" s="24" t="s">
        <v>38</v>
      </c>
      <c r="BK115" s="233">
        <f>ROUND(I115*H115,2)</f>
        <v>0</v>
      </c>
      <c r="BL115" s="24" t="s">
        <v>243</v>
      </c>
      <c r="BM115" s="24" t="s">
        <v>2483</v>
      </c>
    </row>
    <row r="116" s="1" customFormat="1" ht="16.5" customHeight="1">
      <c r="B116" s="47"/>
      <c r="C116" s="222" t="s">
        <v>9</v>
      </c>
      <c r="D116" s="222" t="s">
        <v>156</v>
      </c>
      <c r="E116" s="223" t="s">
        <v>2484</v>
      </c>
      <c r="F116" s="224" t="s">
        <v>2485</v>
      </c>
      <c r="G116" s="225" t="s">
        <v>269</v>
      </c>
      <c r="H116" s="226">
        <v>3</v>
      </c>
      <c r="I116" s="227"/>
      <c r="J116" s="228">
        <f>ROUND(I116*H116,2)</f>
        <v>0</v>
      </c>
      <c r="K116" s="224" t="s">
        <v>2417</v>
      </c>
      <c r="L116" s="73"/>
      <c r="M116" s="229" t="s">
        <v>21</v>
      </c>
      <c r="N116" s="230" t="s">
        <v>47</v>
      </c>
      <c r="O116" s="48"/>
      <c r="P116" s="231">
        <f>O116*H116</f>
        <v>0</v>
      </c>
      <c r="Q116" s="231">
        <v>0</v>
      </c>
      <c r="R116" s="231">
        <f>Q116*H116</f>
        <v>0</v>
      </c>
      <c r="S116" s="231">
        <v>0</v>
      </c>
      <c r="T116" s="232">
        <f>S116*H116</f>
        <v>0</v>
      </c>
      <c r="AR116" s="24" t="s">
        <v>243</v>
      </c>
      <c r="AT116" s="24" t="s">
        <v>156</v>
      </c>
      <c r="AU116" s="24" t="s">
        <v>85</v>
      </c>
      <c r="AY116" s="24" t="s">
        <v>154</v>
      </c>
      <c r="BE116" s="233">
        <f>IF(N116="základní",J116,0)</f>
        <v>0</v>
      </c>
      <c r="BF116" s="233">
        <f>IF(N116="snížená",J116,0)</f>
        <v>0</v>
      </c>
      <c r="BG116" s="233">
        <f>IF(N116="zákl. přenesená",J116,0)</f>
        <v>0</v>
      </c>
      <c r="BH116" s="233">
        <f>IF(N116="sníž. přenesená",J116,0)</f>
        <v>0</v>
      </c>
      <c r="BI116" s="233">
        <f>IF(N116="nulová",J116,0)</f>
        <v>0</v>
      </c>
      <c r="BJ116" s="24" t="s">
        <v>38</v>
      </c>
      <c r="BK116" s="233">
        <f>ROUND(I116*H116,2)</f>
        <v>0</v>
      </c>
      <c r="BL116" s="24" t="s">
        <v>243</v>
      </c>
      <c r="BM116" s="24" t="s">
        <v>2486</v>
      </c>
    </row>
    <row r="117" s="1" customFormat="1">
      <c r="B117" s="47"/>
      <c r="C117" s="75"/>
      <c r="D117" s="236" t="s">
        <v>2419</v>
      </c>
      <c r="E117" s="75"/>
      <c r="F117" s="278" t="s">
        <v>2446</v>
      </c>
      <c r="G117" s="75"/>
      <c r="H117" s="75"/>
      <c r="I117" s="192"/>
      <c r="J117" s="75"/>
      <c r="K117" s="75"/>
      <c r="L117" s="73"/>
      <c r="M117" s="279"/>
      <c r="N117" s="48"/>
      <c r="O117" s="48"/>
      <c r="P117" s="48"/>
      <c r="Q117" s="48"/>
      <c r="R117" s="48"/>
      <c r="S117" s="48"/>
      <c r="T117" s="96"/>
      <c r="AT117" s="24" t="s">
        <v>2419</v>
      </c>
      <c r="AU117" s="24" t="s">
        <v>85</v>
      </c>
    </row>
    <row r="118" s="1" customFormat="1" ht="25.5" customHeight="1">
      <c r="B118" s="47"/>
      <c r="C118" s="222" t="s">
        <v>280</v>
      </c>
      <c r="D118" s="222" t="s">
        <v>156</v>
      </c>
      <c r="E118" s="223" t="s">
        <v>2487</v>
      </c>
      <c r="F118" s="224" t="s">
        <v>2488</v>
      </c>
      <c r="G118" s="225" t="s">
        <v>269</v>
      </c>
      <c r="H118" s="226">
        <v>3</v>
      </c>
      <c r="I118" s="227"/>
      <c r="J118" s="228">
        <f>ROUND(I118*H118,2)</f>
        <v>0</v>
      </c>
      <c r="K118" s="224" t="s">
        <v>2417</v>
      </c>
      <c r="L118" s="73"/>
      <c r="M118" s="229" t="s">
        <v>21</v>
      </c>
      <c r="N118" s="230" t="s">
        <v>47</v>
      </c>
      <c r="O118" s="48"/>
      <c r="P118" s="231">
        <f>O118*H118</f>
        <v>0</v>
      </c>
      <c r="Q118" s="231">
        <v>0</v>
      </c>
      <c r="R118" s="231">
        <f>Q118*H118</f>
        <v>0</v>
      </c>
      <c r="S118" s="231">
        <v>0</v>
      </c>
      <c r="T118" s="232">
        <f>S118*H118</f>
        <v>0</v>
      </c>
      <c r="AR118" s="24" t="s">
        <v>243</v>
      </c>
      <c r="AT118" s="24" t="s">
        <v>156</v>
      </c>
      <c r="AU118" s="24" t="s">
        <v>85</v>
      </c>
      <c r="AY118" s="24" t="s">
        <v>154</v>
      </c>
      <c r="BE118" s="233">
        <f>IF(N118="základní",J118,0)</f>
        <v>0</v>
      </c>
      <c r="BF118" s="233">
        <f>IF(N118="snížená",J118,0)</f>
        <v>0</v>
      </c>
      <c r="BG118" s="233">
        <f>IF(N118="zákl. přenesená",J118,0)</f>
        <v>0</v>
      </c>
      <c r="BH118" s="233">
        <f>IF(N118="sníž. přenesená",J118,0)</f>
        <v>0</v>
      </c>
      <c r="BI118" s="233">
        <f>IF(N118="nulová",J118,0)</f>
        <v>0</v>
      </c>
      <c r="BJ118" s="24" t="s">
        <v>38</v>
      </c>
      <c r="BK118" s="233">
        <f>ROUND(I118*H118,2)</f>
        <v>0</v>
      </c>
      <c r="BL118" s="24" t="s">
        <v>243</v>
      </c>
      <c r="BM118" s="24" t="s">
        <v>2489</v>
      </c>
    </row>
    <row r="119" s="1" customFormat="1">
      <c r="B119" s="47"/>
      <c r="C119" s="75"/>
      <c r="D119" s="236" t="s">
        <v>2419</v>
      </c>
      <c r="E119" s="75"/>
      <c r="F119" s="278" t="s">
        <v>2446</v>
      </c>
      <c r="G119" s="75"/>
      <c r="H119" s="75"/>
      <c r="I119" s="192"/>
      <c r="J119" s="75"/>
      <c r="K119" s="75"/>
      <c r="L119" s="73"/>
      <c r="M119" s="279"/>
      <c r="N119" s="48"/>
      <c r="O119" s="48"/>
      <c r="P119" s="48"/>
      <c r="Q119" s="48"/>
      <c r="R119" s="48"/>
      <c r="S119" s="48"/>
      <c r="T119" s="96"/>
      <c r="AT119" s="24" t="s">
        <v>2419</v>
      </c>
      <c r="AU119" s="24" t="s">
        <v>85</v>
      </c>
    </row>
    <row r="120" s="1" customFormat="1" ht="16.5" customHeight="1">
      <c r="B120" s="47"/>
      <c r="C120" s="222" t="s">
        <v>288</v>
      </c>
      <c r="D120" s="222" t="s">
        <v>156</v>
      </c>
      <c r="E120" s="223" t="s">
        <v>2490</v>
      </c>
      <c r="F120" s="224" t="s">
        <v>2491</v>
      </c>
      <c r="G120" s="225" t="s">
        <v>269</v>
      </c>
      <c r="H120" s="226">
        <v>3</v>
      </c>
      <c r="I120" s="227"/>
      <c r="J120" s="228">
        <f>ROUND(I120*H120,2)</f>
        <v>0</v>
      </c>
      <c r="K120" s="224" t="s">
        <v>2417</v>
      </c>
      <c r="L120" s="73"/>
      <c r="M120" s="229" t="s">
        <v>21</v>
      </c>
      <c r="N120" s="230" t="s">
        <v>47</v>
      </c>
      <c r="O120" s="48"/>
      <c r="P120" s="231">
        <f>O120*H120</f>
        <v>0</v>
      </c>
      <c r="Q120" s="231">
        <v>0</v>
      </c>
      <c r="R120" s="231">
        <f>Q120*H120</f>
        <v>0</v>
      </c>
      <c r="S120" s="231">
        <v>0</v>
      </c>
      <c r="T120" s="232">
        <f>S120*H120</f>
        <v>0</v>
      </c>
      <c r="AR120" s="24" t="s">
        <v>243</v>
      </c>
      <c r="AT120" s="24" t="s">
        <v>156</v>
      </c>
      <c r="AU120" s="24" t="s">
        <v>85</v>
      </c>
      <c r="AY120" s="24" t="s">
        <v>154</v>
      </c>
      <c r="BE120" s="233">
        <f>IF(N120="základní",J120,0)</f>
        <v>0</v>
      </c>
      <c r="BF120" s="233">
        <f>IF(N120="snížená",J120,0)</f>
        <v>0</v>
      </c>
      <c r="BG120" s="233">
        <f>IF(N120="zákl. přenesená",J120,0)</f>
        <v>0</v>
      </c>
      <c r="BH120" s="233">
        <f>IF(N120="sníž. přenesená",J120,0)</f>
        <v>0</v>
      </c>
      <c r="BI120" s="233">
        <f>IF(N120="nulová",J120,0)</f>
        <v>0</v>
      </c>
      <c r="BJ120" s="24" t="s">
        <v>38</v>
      </c>
      <c r="BK120" s="233">
        <f>ROUND(I120*H120,2)</f>
        <v>0</v>
      </c>
      <c r="BL120" s="24" t="s">
        <v>243</v>
      </c>
      <c r="BM120" s="24" t="s">
        <v>2492</v>
      </c>
    </row>
    <row r="121" s="1" customFormat="1">
      <c r="B121" s="47"/>
      <c r="C121" s="75"/>
      <c r="D121" s="236" t="s">
        <v>2419</v>
      </c>
      <c r="E121" s="75"/>
      <c r="F121" s="278" t="s">
        <v>2446</v>
      </c>
      <c r="G121" s="75"/>
      <c r="H121" s="75"/>
      <c r="I121" s="192"/>
      <c r="J121" s="75"/>
      <c r="K121" s="75"/>
      <c r="L121" s="73"/>
      <c r="M121" s="279"/>
      <c r="N121" s="48"/>
      <c r="O121" s="48"/>
      <c r="P121" s="48"/>
      <c r="Q121" s="48"/>
      <c r="R121" s="48"/>
      <c r="S121" s="48"/>
      <c r="T121" s="96"/>
      <c r="AT121" s="24" t="s">
        <v>2419</v>
      </c>
      <c r="AU121" s="24" t="s">
        <v>85</v>
      </c>
    </row>
    <row r="122" s="1" customFormat="1" ht="16.5" customHeight="1">
      <c r="B122" s="47"/>
      <c r="C122" s="280" t="s">
        <v>292</v>
      </c>
      <c r="D122" s="280" t="s">
        <v>293</v>
      </c>
      <c r="E122" s="281" t="s">
        <v>2493</v>
      </c>
      <c r="F122" s="282" t="s">
        <v>2494</v>
      </c>
      <c r="G122" s="283" t="s">
        <v>269</v>
      </c>
      <c r="H122" s="284">
        <v>3</v>
      </c>
      <c r="I122" s="285"/>
      <c r="J122" s="286">
        <f>ROUND(I122*H122,2)</f>
        <v>0</v>
      </c>
      <c r="K122" s="282" t="s">
        <v>2417</v>
      </c>
      <c r="L122" s="287"/>
      <c r="M122" s="288" t="s">
        <v>21</v>
      </c>
      <c r="N122" s="289" t="s">
        <v>47</v>
      </c>
      <c r="O122" s="48"/>
      <c r="P122" s="231">
        <f>O122*H122</f>
        <v>0</v>
      </c>
      <c r="Q122" s="231">
        <v>0</v>
      </c>
      <c r="R122" s="231">
        <f>Q122*H122</f>
        <v>0</v>
      </c>
      <c r="S122" s="231">
        <v>0</v>
      </c>
      <c r="T122" s="232">
        <f>S122*H122</f>
        <v>0</v>
      </c>
      <c r="AR122" s="24" t="s">
        <v>362</v>
      </c>
      <c r="AT122" s="24" t="s">
        <v>293</v>
      </c>
      <c r="AU122" s="24" t="s">
        <v>85</v>
      </c>
      <c r="AY122" s="24" t="s">
        <v>154</v>
      </c>
      <c r="BE122" s="233">
        <f>IF(N122="základní",J122,0)</f>
        <v>0</v>
      </c>
      <c r="BF122" s="233">
        <f>IF(N122="snížená",J122,0)</f>
        <v>0</v>
      </c>
      <c r="BG122" s="233">
        <f>IF(N122="zákl. přenesená",J122,0)</f>
        <v>0</v>
      </c>
      <c r="BH122" s="233">
        <f>IF(N122="sníž. přenesená",J122,0)</f>
        <v>0</v>
      </c>
      <c r="BI122" s="233">
        <f>IF(N122="nulová",J122,0)</f>
        <v>0</v>
      </c>
      <c r="BJ122" s="24" t="s">
        <v>38</v>
      </c>
      <c r="BK122" s="233">
        <f>ROUND(I122*H122,2)</f>
        <v>0</v>
      </c>
      <c r="BL122" s="24" t="s">
        <v>243</v>
      </c>
      <c r="BM122" s="24" t="s">
        <v>2495</v>
      </c>
    </row>
    <row r="123" s="1" customFormat="1" ht="16.5" customHeight="1">
      <c r="B123" s="47"/>
      <c r="C123" s="222" t="s">
        <v>299</v>
      </c>
      <c r="D123" s="222" t="s">
        <v>156</v>
      </c>
      <c r="E123" s="223" t="s">
        <v>2496</v>
      </c>
      <c r="F123" s="224" t="s">
        <v>2497</v>
      </c>
      <c r="G123" s="225" t="s">
        <v>269</v>
      </c>
      <c r="H123" s="226">
        <v>12</v>
      </c>
      <c r="I123" s="227"/>
      <c r="J123" s="228">
        <f>ROUND(I123*H123,2)</f>
        <v>0</v>
      </c>
      <c r="K123" s="224" t="s">
        <v>2417</v>
      </c>
      <c r="L123" s="73"/>
      <c r="M123" s="229" t="s">
        <v>21</v>
      </c>
      <c r="N123" s="230" t="s">
        <v>47</v>
      </c>
      <c r="O123" s="48"/>
      <c r="P123" s="231">
        <f>O123*H123</f>
        <v>0</v>
      </c>
      <c r="Q123" s="231">
        <v>0</v>
      </c>
      <c r="R123" s="231">
        <f>Q123*H123</f>
        <v>0</v>
      </c>
      <c r="S123" s="231">
        <v>0</v>
      </c>
      <c r="T123" s="232">
        <f>S123*H123</f>
        <v>0</v>
      </c>
      <c r="AR123" s="24" t="s">
        <v>243</v>
      </c>
      <c r="AT123" s="24" t="s">
        <v>156</v>
      </c>
      <c r="AU123" s="24" t="s">
        <v>85</v>
      </c>
      <c r="AY123" s="24" t="s">
        <v>154</v>
      </c>
      <c r="BE123" s="233">
        <f>IF(N123="základní",J123,0)</f>
        <v>0</v>
      </c>
      <c r="BF123" s="233">
        <f>IF(N123="snížená",J123,0)</f>
        <v>0</v>
      </c>
      <c r="BG123" s="233">
        <f>IF(N123="zákl. přenesená",J123,0)</f>
        <v>0</v>
      </c>
      <c r="BH123" s="233">
        <f>IF(N123="sníž. přenesená",J123,0)</f>
        <v>0</v>
      </c>
      <c r="BI123" s="233">
        <f>IF(N123="nulová",J123,0)</f>
        <v>0</v>
      </c>
      <c r="BJ123" s="24" t="s">
        <v>38</v>
      </c>
      <c r="BK123" s="233">
        <f>ROUND(I123*H123,2)</f>
        <v>0</v>
      </c>
      <c r="BL123" s="24" t="s">
        <v>243</v>
      </c>
      <c r="BM123" s="24" t="s">
        <v>2498</v>
      </c>
    </row>
    <row r="124" s="1" customFormat="1" ht="16.5" customHeight="1">
      <c r="B124" s="47"/>
      <c r="C124" s="280" t="s">
        <v>307</v>
      </c>
      <c r="D124" s="280" t="s">
        <v>293</v>
      </c>
      <c r="E124" s="281" t="s">
        <v>2499</v>
      </c>
      <c r="F124" s="282" t="s">
        <v>2500</v>
      </c>
      <c r="G124" s="283" t="s">
        <v>269</v>
      </c>
      <c r="H124" s="284">
        <v>12</v>
      </c>
      <c r="I124" s="285"/>
      <c r="J124" s="286">
        <f>ROUND(I124*H124,2)</f>
        <v>0</v>
      </c>
      <c r="K124" s="282" t="s">
        <v>2417</v>
      </c>
      <c r="L124" s="287"/>
      <c r="M124" s="288" t="s">
        <v>21</v>
      </c>
      <c r="N124" s="289" t="s">
        <v>47</v>
      </c>
      <c r="O124" s="48"/>
      <c r="P124" s="231">
        <f>O124*H124</f>
        <v>0</v>
      </c>
      <c r="Q124" s="231">
        <v>0.00032000000000000003</v>
      </c>
      <c r="R124" s="231">
        <f>Q124*H124</f>
        <v>0.0038400000000000005</v>
      </c>
      <c r="S124" s="231">
        <v>0</v>
      </c>
      <c r="T124" s="232">
        <f>S124*H124</f>
        <v>0</v>
      </c>
      <c r="AR124" s="24" t="s">
        <v>362</v>
      </c>
      <c r="AT124" s="24" t="s">
        <v>293</v>
      </c>
      <c r="AU124" s="24" t="s">
        <v>85</v>
      </c>
      <c r="AY124" s="24" t="s">
        <v>154</v>
      </c>
      <c r="BE124" s="233">
        <f>IF(N124="základní",J124,0)</f>
        <v>0</v>
      </c>
      <c r="BF124" s="233">
        <f>IF(N124="snížená",J124,0)</f>
        <v>0</v>
      </c>
      <c r="BG124" s="233">
        <f>IF(N124="zákl. přenesená",J124,0)</f>
        <v>0</v>
      </c>
      <c r="BH124" s="233">
        <f>IF(N124="sníž. přenesená",J124,0)</f>
        <v>0</v>
      </c>
      <c r="BI124" s="233">
        <f>IF(N124="nulová",J124,0)</f>
        <v>0</v>
      </c>
      <c r="BJ124" s="24" t="s">
        <v>38</v>
      </c>
      <c r="BK124" s="233">
        <f>ROUND(I124*H124,2)</f>
        <v>0</v>
      </c>
      <c r="BL124" s="24" t="s">
        <v>243</v>
      </c>
      <c r="BM124" s="24" t="s">
        <v>2501</v>
      </c>
    </row>
    <row r="125" s="1" customFormat="1" ht="16.5" customHeight="1">
      <c r="B125" s="47"/>
      <c r="C125" s="222" t="s">
        <v>311</v>
      </c>
      <c r="D125" s="222" t="s">
        <v>156</v>
      </c>
      <c r="E125" s="223" t="s">
        <v>2502</v>
      </c>
      <c r="F125" s="224" t="s">
        <v>2503</v>
      </c>
      <c r="G125" s="225" t="s">
        <v>269</v>
      </c>
      <c r="H125" s="226">
        <v>17</v>
      </c>
      <c r="I125" s="227"/>
      <c r="J125" s="228">
        <f>ROUND(I125*H125,2)</f>
        <v>0</v>
      </c>
      <c r="K125" s="224" t="s">
        <v>2417</v>
      </c>
      <c r="L125" s="73"/>
      <c r="M125" s="229" t="s">
        <v>21</v>
      </c>
      <c r="N125" s="230" t="s">
        <v>47</v>
      </c>
      <c r="O125" s="48"/>
      <c r="P125" s="231">
        <f>O125*H125</f>
        <v>0</v>
      </c>
      <c r="Q125" s="231">
        <v>0</v>
      </c>
      <c r="R125" s="231">
        <f>Q125*H125</f>
        <v>0</v>
      </c>
      <c r="S125" s="231">
        <v>0</v>
      </c>
      <c r="T125" s="232">
        <f>S125*H125</f>
        <v>0</v>
      </c>
      <c r="AR125" s="24" t="s">
        <v>243</v>
      </c>
      <c r="AT125" s="24" t="s">
        <v>156</v>
      </c>
      <c r="AU125" s="24" t="s">
        <v>85</v>
      </c>
      <c r="AY125" s="24" t="s">
        <v>154</v>
      </c>
      <c r="BE125" s="233">
        <f>IF(N125="základní",J125,0)</f>
        <v>0</v>
      </c>
      <c r="BF125" s="233">
        <f>IF(N125="snížená",J125,0)</f>
        <v>0</v>
      </c>
      <c r="BG125" s="233">
        <f>IF(N125="zákl. přenesená",J125,0)</f>
        <v>0</v>
      </c>
      <c r="BH125" s="233">
        <f>IF(N125="sníž. přenesená",J125,0)</f>
        <v>0</v>
      </c>
      <c r="BI125" s="233">
        <f>IF(N125="nulová",J125,0)</f>
        <v>0</v>
      </c>
      <c r="BJ125" s="24" t="s">
        <v>38</v>
      </c>
      <c r="BK125" s="233">
        <f>ROUND(I125*H125,2)</f>
        <v>0</v>
      </c>
      <c r="BL125" s="24" t="s">
        <v>243</v>
      </c>
      <c r="BM125" s="24" t="s">
        <v>2504</v>
      </c>
    </row>
    <row r="126" s="1" customFormat="1" ht="16.5" customHeight="1">
      <c r="B126" s="47"/>
      <c r="C126" s="280" t="s">
        <v>332</v>
      </c>
      <c r="D126" s="280" t="s">
        <v>293</v>
      </c>
      <c r="E126" s="281" t="s">
        <v>2505</v>
      </c>
      <c r="F126" s="282" t="s">
        <v>2506</v>
      </c>
      <c r="G126" s="283" t="s">
        <v>269</v>
      </c>
      <c r="H126" s="284">
        <v>8</v>
      </c>
      <c r="I126" s="285"/>
      <c r="J126" s="286">
        <f>ROUND(I126*H126,2)</f>
        <v>0</v>
      </c>
      <c r="K126" s="282" t="s">
        <v>2417</v>
      </c>
      <c r="L126" s="287"/>
      <c r="M126" s="288" t="s">
        <v>21</v>
      </c>
      <c r="N126" s="289" t="s">
        <v>47</v>
      </c>
      <c r="O126" s="48"/>
      <c r="P126" s="231">
        <f>O126*H126</f>
        <v>0</v>
      </c>
      <c r="Q126" s="231">
        <v>0.00035</v>
      </c>
      <c r="R126" s="231">
        <f>Q126*H126</f>
        <v>0.0028</v>
      </c>
      <c r="S126" s="231">
        <v>0</v>
      </c>
      <c r="T126" s="232">
        <f>S126*H126</f>
        <v>0</v>
      </c>
      <c r="AR126" s="24" t="s">
        <v>362</v>
      </c>
      <c r="AT126" s="24" t="s">
        <v>293</v>
      </c>
      <c r="AU126" s="24" t="s">
        <v>85</v>
      </c>
      <c r="AY126" s="24" t="s">
        <v>154</v>
      </c>
      <c r="BE126" s="233">
        <f>IF(N126="základní",J126,0)</f>
        <v>0</v>
      </c>
      <c r="BF126" s="233">
        <f>IF(N126="snížená",J126,0)</f>
        <v>0</v>
      </c>
      <c r="BG126" s="233">
        <f>IF(N126="zákl. přenesená",J126,0)</f>
        <v>0</v>
      </c>
      <c r="BH126" s="233">
        <f>IF(N126="sníž. přenesená",J126,0)</f>
        <v>0</v>
      </c>
      <c r="BI126" s="233">
        <f>IF(N126="nulová",J126,0)</f>
        <v>0</v>
      </c>
      <c r="BJ126" s="24" t="s">
        <v>38</v>
      </c>
      <c r="BK126" s="233">
        <f>ROUND(I126*H126,2)</f>
        <v>0</v>
      </c>
      <c r="BL126" s="24" t="s">
        <v>243</v>
      </c>
      <c r="BM126" s="24" t="s">
        <v>2507</v>
      </c>
    </row>
    <row r="127" s="1" customFormat="1" ht="16.5" customHeight="1">
      <c r="B127" s="47"/>
      <c r="C127" s="280" t="s">
        <v>336</v>
      </c>
      <c r="D127" s="280" t="s">
        <v>293</v>
      </c>
      <c r="E127" s="281" t="s">
        <v>2508</v>
      </c>
      <c r="F127" s="282" t="s">
        <v>2509</v>
      </c>
      <c r="G127" s="283" t="s">
        <v>269</v>
      </c>
      <c r="H127" s="284">
        <v>9</v>
      </c>
      <c r="I127" s="285"/>
      <c r="J127" s="286">
        <f>ROUND(I127*H127,2)</f>
        <v>0</v>
      </c>
      <c r="K127" s="282" t="s">
        <v>2417</v>
      </c>
      <c r="L127" s="287"/>
      <c r="M127" s="288" t="s">
        <v>21</v>
      </c>
      <c r="N127" s="289" t="s">
        <v>47</v>
      </c>
      <c r="O127" s="48"/>
      <c r="P127" s="231">
        <f>O127*H127</f>
        <v>0</v>
      </c>
      <c r="Q127" s="231">
        <v>0.00048000000000000001</v>
      </c>
      <c r="R127" s="231">
        <f>Q127*H127</f>
        <v>0.0043200000000000001</v>
      </c>
      <c r="S127" s="231">
        <v>0</v>
      </c>
      <c r="T127" s="232">
        <f>S127*H127</f>
        <v>0</v>
      </c>
      <c r="AR127" s="24" t="s">
        <v>362</v>
      </c>
      <c r="AT127" s="24" t="s">
        <v>293</v>
      </c>
      <c r="AU127" s="24" t="s">
        <v>85</v>
      </c>
      <c r="AY127" s="24" t="s">
        <v>154</v>
      </c>
      <c r="BE127" s="233">
        <f>IF(N127="základní",J127,0)</f>
        <v>0</v>
      </c>
      <c r="BF127" s="233">
        <f>IF(N127="snížená",J127,0)</f>
        <v>0</v>
      </c>
      <c r="BG127" s="233">
        <f>IF(N127="zákl. přenesená",J127,0)</f>
        <v>0</v>
      </c>
      <c r="BH127" s="233">
        <f>IF(N127="sníž. přenesená",J127,0)</f>
        <v>0</v>
      </c>
      <c r="BI127" s="233">
        <f>IF(N127="nulová",J127,0)</f>
        <v>0</v>
      </c>
      <c r="BJ127" s="24" t="s">
        <v>38</v>
      </c>
      <c r="BK127" s="233">
        <f>ROUND(I127*H127,2)</f>
        <v>0</v>
      </c>
      <c r="BL127" s="24" t="s">
        <v>243</v>
      </c>
      <c r="BM127" s="24" t="s">
        <v>2510</v>
      </c>
    </row>
    <row r="128" s="1" customFormat="1" ht="16.5" customHeight="1">
      <c r="B128" s="47"/>
      <c r="C128" s="222" t="s">
        <v>347</v>
      </c>
      <c r="D128" s="222" t="s">
        <v>156</v>
      </c>
      <c r="E128" s="223" t="s">
        <v>2511</v>
      </c>
      <c r="F128" s="224" t="s">
        <v>2512</v>
      </c>
      <c r="G128" s="225" t="s">
        <v>269</v>
      </c>
      <c r="H128" s="226">
        <v>12</v>
      </c>
      <c r="I128" s="227"/>
      <c r="J128" s="228">
        <f>ROUND(I128*H128,2)</f>
        <v>0</v>
      </c>
      <c r="K128" s="224" t="s">
        <v>2417</v>
      </c>
      <c r="L128" s="73"/>
      <c r="M128" s="229" t="s">
        <v>21</v>
      </c>
      <c r="N128" s="230" t="s">
        <v>47</v>
      </c>
      <c r="O128" s="48"/>
      <c r="P128" s="231">
        <f>O128*H128</f>
        <v>0</v>
      </c>
      <c r="Q128" s="231">
        <v>0</v>
      </c>
      <c r="R128" s="231">
        <f>Q128*H128</f>
        <v>0</v>
      </c>
      <c r="S128" s="231">
        <v>0</v>
      </c>
      <c r="T128" s="232">
        <f>S128*H128</f>
        <v>0</v>
      </c>
      <c r="AR128" s="24" t="s">
        <v>243</v>
      </c>
      <c r="AT128" s="24" t="s">
        <v>156</v>
      </c>
      <c r="AU128" s="24" t="s">
        <v>85</v>
      </c>
      <c r="AY128" s="24" t="s">
        <v>154</v>
      </c>
      <c r="BE128" s="233">
        <f>IF(N128="základní",J128,0)</f>
        <v>0</v>
      </c>
      <c r="BF128" s="233">
        <f>IF(N128="snížená",J128,0)</f>
        <v>0</v>
      </c>
      <c r="BG128" s="233">
        <f>IF(N128="zákl. přenesená",J128,0)</f>
        <v>0</v>
      </c>
      <c r="BH128" s="233">
        <f>IF(N128="sníž. přenesená",J128,0)</f>
        <v>0</v>
      </c>
      <c r="BI128" s="233">
        <f>IF(N128="nulová",J128,0)</f>
        <v>0</v>
      </c>
      <c r="BJ128" s="24" t="s">
        <v>38</v>
      </c>
      <c r="BK128" s="233">
        <f>ROUND(I128*H128,2)</f>
        <v>0</v>
      </c>
      <c r="BL128" s="24" t="s">
        <v>243</v>
      </c>
      <c r="BM128" s="24" t="s">
        <v>2513</v>
      </c>
    </row>
    <row r="129" s="1" customFormat="1" ht="16.5" customHeight="1">
      <c r="B129" s="47"/>
      <c r="C129" s="280" t="s">
        <v>351</v>
      </c>
      <c r="D129" s="280" t="s">
        <v>293</v>
      </c>
      <c r="E129" s="281" t="s">
        <v>2514</v>
      </c>
      <c r="F129" s="282" t="s">
        <v>2515</v>
      </c>
      <c r="G129" s="283" t="s">
        <v>269</v>
      </c>
      <c r="H129" s="284">
        <v>12</v>
      </c>
      <c r="I129" s="285"/>
      <c r="J129" s="286">
        <f>ROUND(I129*H129,2)</f>
        <v>0</v>
      </c>
      <c r="K129" s="282" t="s">
        <v>2417</v>
      </c>
      <c r="L129" s="287"/>
      <c r="M129" s="288" t="s">
        <v>21</v>
      </c>
      <c r="N129" s="289" t="s">
        <v>47</v>
      </c>
      <c r="O129" s="48"/>
      <c r="P129" s="231">
        <f>O129*H129</f>
        <v>0</v>
      </c>
      <c r="Q129" s="231">
        <v>0.00029</v>
      </c>
      <c r="R129" s="231">
        <f>Q129*H129</f>
        <v>0.00348</v>
      </c>
      <c r="S129" s="231">
        <v>0</v>
      </c>
      <c r="T129" s="232">
        <f>S129*H129</f>
        <v>0</v>
      </c>
      <c r="AR129" s="24" t="s">
        <v>362</v>
      </c>
      <c r="AT129" s="24" t="s">
        <v>293</v>
      </c>
      <c r="AU129" s="24" t="s">
        <v>85</v>
      </c>
      <c r="AY129" s="24" t="s">
        <v>154</v>
      </c>
      <c r="BE129" s="233">
        <f>IF(N129="základní",J129,0)</f>
        <v>0</v>
      </c>
      <c r="BF129" s="233">
        <f>IF(N129="snížená",J129,0)</f>
        <v>0</v>
      </c>
      <c r="BG129" s="233">
        <f>IF(N129="zákl. přenesená",J129,0)</f>
        <v>0</v>
      </c>
      <c r="BH129" s="233">
        <f>IF(N129="sníž. přenesená",J129,0)</f>
        <v>0</v>
      </c>
      <c r="BI129" s="233">
        <f>IF(N129="nulová",J129,0)</f>
        <v>0</v>
      </c>
      <c r="BJ129" s="24" t="s">
        <v>38</v>
      </c>
      <c r="BK129" s="233">
        <f>ROUND(I129*H129,2)</f>
        <v>0</v>
      </c>
      <c r="BL129" s="24" t="s">
        <v>243</v>
      </c>
      <c r="BM129" s="24" t="s">
        <v>2516</v>
      </c>
    </row>
    <row r="130" s="1" customFormat="1" ht="16.5" customHeight="1">
      <c r="B130" s="47"/>
      <c r="C130" s="222" t="s">
        <v>362</v>
      </c>
      <c r="D130" s="222" t="s">
        <v>156</v>
      </c>
      <c r="E130" s="223" t="s">
        <v>2517</v>
      </c>
      <c r="F130" s="224" t="s">
        <v>2518</v>
      </c>
      <c r="G130" s="225" t="s">
        <v>269</v>
      </c>
      <c r="H130" s="226">
        <v>2</v>
      </c>
      <c r="I130" s="227"/>
      <c r="J130" s="228">
        <f>ROUND(I130*H130,2)</f>
        <v>0</v>
      </c>
      <c r="K130" s="224" t="s">
        <v>2417</v>
      </c>
      <c r="L130" s="73"/>
      <c r="M130" s="229" t="s">
        <v>21</v>
      </c>
      <c r="N130" s="230" t="s">
        <v>47</v>
      </c>
      <c r="O130" s="48"/>
      <c r="P130" s="231">
        <f>O130*H130</f>
        <v>0</v>
      </c>
      <c r="Q130" s="231">
        <v>0</v>
      </c>
      <c r="R130" s="231">
        <f>Q130*H130</f>
        <v>0</v>
      </c>
      <c r="S130" s="231">
        <v>0</v>
      </c>
      <c r="T130" s="232">
        <f>S130*H130</f>
        <v>0</v>
      </c>
      <c r="AR130" s="24" t="s">
        <v>243</v>
      </c>
      <c r="AT130" s="24" t="s">
        <v>156</v>
      </c>
      <c r="AU130" s="24" t="s">
        <v>85</v>
      </c>
      <c r="AY130" s="24" t="s">
        <v>154</v>
      </c>
      <c r="BE130" s="233">
        <f>IF(N130="základní",J130,0)</f>
        <v>0</v>
      </c>
      <c r="BF130" s="233">
        <f>IF(N130="snížená",J130,0)</f>
        <v>0</v>
      </c>
      <c r="BG130" s="233">
        <f>IF(N130="zákl. přenesená",J130,0)</f>
        <v>0</v>
      </c>
      <c r="BH130" s="233">
        <f>IF(N130="sníž. přenesená",J130,0)</f>
        <v>0</v>
      </c>
      <c r="BI130" s="233">
        <f>IF(N130="nulová",J130,0)</f>
        <v>0</v>
      </c>
      <c r="BJ130" s="24" t="s">
        <v>38</v>
      </c>
      <c r="BK130" s="233">
        <f>ROUND(I130*H130,2)</f>
        <v>0</v>
      </c>
      <c r="BL130" s="24" t="s">
        <v>243</v>
      </c>
      <c r="BM130" s="24" t="s">
        <v>2519</v>
      </c>
    </row>
    <row r="131" s="1" customFormat="1" ht="16.5" customHeight="1">
      <c r="B131" s="47"/>
      <c r="C131" s="280" t="s">
        <v>375</v>
      </c>
      <c r="D131" s="280" t="s">
        <v>293</v>
      </c>
      <c r="E131" s="281" t="s">
        <v>2520</v>
      </c>
      <c r="F131" s="282" t="s">
        <v>2521</v>
      </c>
      <c r="G131" s="283" t="s">
        <v>269</v>
      </c>
      <c r="H131" s="284">
        <v>2</v>
      </c>
      <c r="I131" s="285"/>
      <c r="J131" s="286">
        <f>ROUND(I131*H131,2)</f>
        <v>0</v>
      </c>
      <c r="K131" s="282" t="s">
        <v>2417</v>
      </c>
      <c r="L131" s="287"/>
      <c r="M131" s="288" t="s">
        <v>21</v>
      </c>
      <c r="N131" s="289" t="s">
        <v>47</v>
      </c>
      <c r="O131" s="48"/>
      <c r="P131" s="231">
        <f>O131*H131</f>
        <v>0</v>
      </c>
      <c r="Q131" s="231">
        <v>0.0023500000000000001</v>
      </c>
      <c r="R131" s="231">
        <f>Q131*H131</f>
        <v>0.0047000000000000002</v>
      </c>
      <c r="S131" s="231">
        <v>0</v>
      </c>
      <c r="T131" s="232">
        <f>S131*H131</f>
        <v>0</v>
      </c>
      <c r="AR131" s="24" t="s">
        <v>362</v>
      </c>
      <c r="AT131" s="24" t="s">
        <v>293</v>
      </c>
      <c r="AU131" s="24" t="s">
        <v>85</v>
      </c>
      <c r="AY131" s="24" t="s">
        <v>154</v>
      </c>
      <c r="BE131" s="233">
        <f>IF(N131="základní",J131,0)</f>
        <v>0</v>
      </c>
      <c r="BF131" s="233">
        <f>IF(N131="snížená",J131,0)</f>
        <v>0</v>
      </c>
      <c r="BG131" s="233">
        <f>IF(N131="zákl. přenesená",J131,0)</f>
        <v>0</v>
      </c>
      <c r="BH131" s="233">
        <f>IF(N131="sníž. přenesená",J131,0)</f>
        <v>0</v>
      </c>
      <c r="BI131" s="233">
        <f>IF(N131="nulová",J131,0)</f>
        <v>0</v>
      </c>
      <c r="BJ131" s="24" t="s">
        <v>38</v>
      </c>
      <c r="BK131" s="233">
        <f>ROUND(I131*H131,2)</f>
        <v>0</v>
      </c>
      <c r="BL131" s="24" t="s">
        <v>243</v>
      </c>
      <c r="BM131" s="24" t="s">
        <v>2522</v>
      </c>
    </row>
    <row r="132" s="1" customFormat="1" ht="25.5" customHeight="1">
      <c r="B132" s="47"/>
      <c r="C132" s="222" t="s">
        <v>391</v>
      </c>
      <c r="D132" s="222" t="s">
        <v>156</v>
      </c>
      <c r="E132" s="223" t="s">
        <v>2523</v>
      </c>
      <c r="F132" s="224" t="s">
        <v>2524</v>
      </c>
      <c r="G132" s="225" t="s">
        <v>269</v>
      </c>
      <c r="H132" s="226">
        <v>6</v>
      </c>
      <c r="I132" s="227"/>
      <c r="J132" s="228">
        <f>ROUND(I132*H132,2)</f>
        <v>0</v>
      </c>
      <c r="K132" s="224" t="s">
        <v>2417</v>
      </c>
      <c r="L132" s="73"/>
      <c r="M132" s="229" t="s">
        <v>21</v>
      </c>
      <c r="N132" s="230" t="s">
        <v>47</v>
      </c>
      <c r="O132" s="48"/>
      <c r="P132" s="231">
        <f>O132*H132</f>
        <v>0</v>
      </c>
      <c r="Q132" s="231">
        <v>0</v>
      </c>
      <c r="R132" s="231">
        <f>Q132*H132</f>
        <v>0</v>
      </c>
      <c r="S132" s="231">
        <v>0</v>
      </c>
      <c r="T132" s="232">
        <f>S132*H132</f>
        <v>0</v>
      </c>
      <c r="AR132" s="24" t="s">
        <v>243</v>
      </c>
      <c r="AT132" s="24" t="s">
        <v>156</v>
      </c>
      <c r="AU132" s="24" t="s">
        <v>85</v>
      </c>
      <c r="AY132" s="24" t="s">
        <v>154</v>
      </c>
      <c r="BE132" s="233">
        <f>IF(N132="základní",J132,0)</f>
        <v>0</v>
      </c>
      <c r="BF132" s="233">
        <f>IF(N132="snížená",J132,0)</f>
        <v>0</v>
      </c>
      <c r="BG132" s="233">
        <f>IF(N132="zákl. přenesená",J132,0)</f>
        <v>0</v>
      </c>
      <c r="BH132" s="233">
        <f>IF(N132="sníž. přenesená",J132,0)</f>
        <v>0</v>
      </c>
      <c r="BI132" s="233">
        <f>IF(N132="nulová",J132,0)</f>
        <v>0</v>
      </c>
      <c r="BJ132" s="24" t="s">
        <v>38</v>
      </c>
      <c r="BK132" s="233">
        <f>ROUND(I132*H132,2)</f>
        <v>0</v>
      </c>
      <c r="BL132" s="24" t="s">
        <v>243</v>
      </c>
      <c r="BM132" s="24" t="s">
        <v>2525</v>
      </c>
    </row>
    <row r="133" s="1" customFormat="1" ht="16.5" customHeight="1">
      <c r="B133" s="47"/>
      <c r="C133" s="280" t="s">
        <v>415</v>
      </c>
      <c r="D133" s="280" t="s">
        <v>293</v>
      </c>
      <c r="E133" s="281" t="s">
        <v>2526</v>
      </c>
      <c r="F133" s="282" t="s">
        <v>2527</v>
      </c>
      <c r="G133" s="283" t="s">
        <v>269</v>
      </c>
      <c r="H133" s="284">
        <v>6</v>
      </c>
      <c r="I133" s="285"/>
      <c r="J133" s="286">
        <f>ROUND(I133*H133,2)</f>
        <v>0</v>
      </c>
      <c r="K133" s="282" t="s">
        <v>2417</v>
      </c>
      <c r="L133" s="287"/>
      <c r="M133" s="288" t="s">
        <v>21</v>
      </c>
      <c r="N133" s="289" t="s">
        <v>47</v>
      </c>
      <c r="O133" s="48"/>
      <c r="P133" s="231">
        <f>O133*H133</f>
        <v>0</v>
      </c>
      <c r="Q133" s="231">
        <v>0.0041000000000000003</v>
      </c>
      <c r="R133" s="231">
        <f>Q133*H133</f>
        <v>0.024600000000000004</v>
      </c>
      <c r="S133" s="231">
        <v>0</v>
      </c>
      <c r="T133" s="232">
        <f>S133*H133</f>
        <v>0</v>
      </c>
      <c r="AR133" s="24" t="s">
        <v>362</v>
      </c>
      <c r="AT133" s="24" t="s">
        <v>293</v>
      </c>
      <c r="AU133" s="24" t="s">
        <v>85</v>
      </c>
      <c r="AY133" s="24" t="s">
        <v>154</v>
      </c>
      <c r="BE133" s="233">
        <f>IF(N133="základní",J133,0)</f>
        <v>0</v>
      </c>
      <c r="BF133" s="233">
        <f>IF(N133="snížená",J133,0)</f>
        <v>0</v>
      </c>
      <c r="BG133" s="233">
        <f>IF(N133="zákl. přenesená",J133,0)</f>
        <v>0</v>
      </c>
      <c r="BH133" s="233">
        <f>IF(N133="sníž. přenesená",J133,0)</f>
        <v>0</v>
      </c>
      <c r="BI133" s="233">
        <f>IF(N133="nulová",J133,0)</f>
        <v>0</v>
      </c>
      <c r="BJ133" s="24" t="s">
        <v>38</v>
      </c>
      <c r="BK133" s="233">
        <f>ROUND(I133*H133,2)</f>
        <v>0</v>
      </c>
      <c r="BL133" s="24" t="s">
        <v>243</v>
      </c>
      <c r="BM133" s="24" t="s">
        <v>2528</v>
      </c>
    </row>
    <row r="134" s="1" customFormat="1" ht="16.5" customHeight="1">
      <c r="B134" s="47"/>
      <c r="C134" s="222" t="s">
        <v>423</v>
      </c>
      <c r="D134" s="222" t="s">
        <v>156</v>
      </c>
      <c r="E134" s="223" t="s">
        <v>2529</v>
      </c>
      <c r="F134" s="224" t="s">
        <v>2530</v>
      </c>
      <c r="G134" s="225" t="s">
        <v>269</v>
      </c>
      <c r="H134" s="226">
        <v>3</v>
      </c>
      <c r="I134" s="227"/>
      <c r="J134" s="228">
        <f>ROUND(I134*H134,2)</f>
        <v>0</v>
      </c>
      <c r="K134" s="224" t="s">
        <v>2417</v>
      </c>
      <c r="L134" s="73"/>
      <c r="M134" s="229" t="s">
        <v>21</v>
      </c>
      <c r="N134" s="230" t="s">
        <v>47</v>
      </c>
      <c r="O134" s="48"/>
      <c r="P134" s="231">
        <f>O134*H134</f>
        <v>0</v>
      </c>
      <c r="Q134" s="231">
        <v>0</v>
      </c>
      <c r="R134" s="231">
        <f>Q134*H134</f>
        <v>0</v>
      </c>
      <c r="S134" s="231">
        <v>0</v>
      </c>
      <c r="T134" s="232">
        <f>S134*H134</f>
        <v>0</v>
      </c>
      <c r="AR134" s="24" t="s">
        <v>243</v>
      </c>
      <c r="AT134" s="24" t="s">
        <v>156</v>
      </c>
      <c r="AU134" s="24" t="s">
        <v>85</v>
      </c>
      <c r="AY134" s="24" t="s">
        <v>154</v>
      </c>
      <c r="BE134" s="233">
        <f>IF(N134="základní",J134,0)</f>
        <v>0</v>
      </c>
      <c r="BF134" s="233">
        <f>IF(N134="snížená",J134,0)</f>
        <v>0</v>
      </c>
      <c r="BG134" s="233">
        <f>IF(N134="zákl. přenesená",J134,0)</f>
        <v>0</v>
      </c>
      <c r="BH134" s="233">
        <f>IF(N134="sníž. přenesená",J134,0)</f>
        <v>0</v>
      </c>
      <c r="BI134" s="233">
        <f>IF(N134="nulová",J134,0)</f>
        <v>0</v>
      </c>
      <c r="BJ134" s="24" t="s">
        <v>38</v>
      </c>
      <c r="BK134" s="233">
        <f>ROUND(I134*H134,2)</f>
        <v>0</v>
      </c>
      <c r="BL134" s="24" t="s">
        <v>243</v>
      </c>
      <c r="BM134" s="24" t="s">
        <v>2531</v>
      </c>
    </row>
    <row r="135" s="1" customFormat="1" ht="16.5" customHeight="1">
      <c r="B135" s="47"/>
      <c r="C135" s="222" t="s">
        <v>427</v>
      </c>
      <c r="D135" s="222" t="s">
        <v>156</v>
      </c>
      <c r="E135" s="223" t="s">
        <v>2532</v>
      </c>
      <c r="F135" s="224" t="s">
        <v>2533</v>
      </c>
      <c r="G135" s="225" t="s">
        <v>269</v>
      </c>
      <c r="H135" s="226">
        <v>1</v>
      </c>
      <c r="I135" s="227"/>
      <c r="J135" s="228">
        <f>ROUND(I135*H135,2)</f>
        <v>0</v>
      </c>
      <c r="K135" s="224" t="s">
        <v>2417</v>
      </c>
      <c r="L135" s="73"/>
      <c r="M135" s="229" t="s">
        <v>21</v>
      </c>
      <c r="N135" s="230" t="s">
        <v>47</v>
      </c>
      <c r="O135" s="48"/>
      <c r="P135" s="231">
        <f>O135*H135</f>
        <v>0</v>
      </c>
      <c r="Q135" s="231">
        <v>0</v>
      </c>
      <c r="R135" s="231">
        <f>Q135*H135</f>
        <v>0</v>
      </c>
      <c r="S135" s="231">
        <v>0</v>
      </c>
      <c r="T135" s="232">
        <f>S135*H135</f>
        <v>0</v>
      </c>
      <c r="AR135" s="24" t="s">
        <v>243</v>
      </c>
      <c r="AT135" s="24" t="s">
        <v>156</v>
      </c>
      <c r="AU135" s="24" t="s">
        <v>85</v>
      </c>
      <c r="AY135" s="24" t="s">
        <v>154</v>
      </c>
      <c r="BE135" s="233">
        <f>IF(N135="základní",J135,0)</f>
        <v>0</v>
      </c>
      <c r="BF135" s="233">
        <f>IF(N135="snížená",J135,0)</f>
        <v>0</v>
      </c>
      <c r="BG135" s="233">
        <f>IF(N135="zákl. přenesená",J135,0)</f>
        <v>0</v>
      </c>
      <c r="BH135" s="233">
        <f>IF(N135="sníž. přenesená",J135,0)</f>
        <v>0</v>
      </c>
      <c r="BI135" s="233">
        <f>IF(N135="nulová",J135,0)</f>
        <v>0</v>
      </c>
      <c r="BJ135" s="24" t="s">
        <v>38</v>
      </c>
      <c r="BK135" s="233">
        <f>ROUND(I135*H135,2)</f>
        <v>0</v>
      </c>
      <c r="BL135" s="24" t="s">
        <v>243</v>
      </c>
      <c r="BM135" s="24" t="s">
        <v>2534</v>
      </c>
    </row>
    <row r="136" s="1" customFormat="1" ht="38.25" customHeight="1">
      <c r="B136" s="47"/>
      <c r="C136" s="222" t="s">
        <v>431</v>
      </c>
      <c r="D136" s="222" t="s">
        <v>156</v>
      </c>
      <c r="E136" s="223" t="s">
        <v>2535</v>
      </c>
      <c r="F136" s="224" t="s">
        <v>2536</v>
      </c>
      <c r="G136" s="225" t="s">
        <v>246</v>
      </c>
      <c r="H136" s="226">
        <v>0.098000000000000004</v>
      </c>
      <c r="I136" s="227"/>
      <c r="J136" s="228">
        <f>ROUND(I136*H136,2)</f>
        <v>0</v>
      </c>
      <c r="K136" s="224" t="s">
        <v>2417</v>
      </c>
      <c r="L136" s="73"/>
      <c r="M136" s="229" t="s">
        <v>21</v>
      </c>
      <c r="N136" s="230" t="s">
        <v>47</v>
      </c>
      <c r="O136" s="48"/>
      <c r="P136" s="231">
        <f>O136*H136</f>
        <v>0</v>
      </c>
      <c r="Q136" s="231">
        <v>0</v>
      </c>
      <c r="R136" s="231">
        <f>Q136*H136</f>
        <v>0</v>
      </c>
      <c r="S136" s="231">
        <v>0</v>
      </c>
      <c r="T136" s="232">
        <f>S136*H136</f>
        <v>0</v>
      </c>
      <c r="AR136" s="24" t="s">
        <v>243</v>
      </c>
      <c r="AT136" s="24" t="s">
        <v>156</v>
      </c>
      <c r="AU136" s="24" t="s">
        <v>85</v>
      </c>
      <c r="AY136" s="24" t="s">
        <v>154</v>
      </c>
      <c r="BE136" s="233">
        <f>IF(N136="základní",J136,0)</f>
        <v>0</v>
      </c>
      <c r="BF136" s="233">
        <f>IF(N136="snížená",J136,0)</f>
        <v>0</v>
      </c>
      <c r="BG136" s="233">
        <f>IF(N136="zákl. přenesená",J136,0)</f>
        <v>0</v>
      </c>
      <c r="BH136" s="233">
        <f>IF(N136="sníž. přenesená",J136,0)</f>
        <v>0</v>
      </c>
      <c r="BI136" s="233">
        <f>IF(N136="nulová",J136,0)</f>
        <v>0</v>
      </c>
      <c r="BJ136" s="24" t="s">
        <v>38</v>
      </c>
      <c r="BK136" s="233">
        <f>ROUND(I136*H136,2)</f>
        <v>0</v>
      </c>
      <c r="BL136" s="24" t="s">
        <v>243</v>
      </c>
      <c r="BM136" s="24" t="s">
        <v>2537</v>
      </c>
    </row>
    <row r="137" s="1" customFormat="1">
      <c r="B137" s="47"/>
      <c r="C137" s="75"/>
      <c r="D137" s="236" t="s">
        <v>2419</v>
      </c>
      <c r="E137" s="75"/>
      <c r="F137" s="278" t="s">
        <v>2538</v>
      </c>
      <c r="G137" s="75"/>
      <c r="H137" s="75"/>
      <c r="I137" s="192"/>
      <c r="J137" s="75"/>
      <c r="K137" s="75"/>
      <c r="L137" s="73"/>
      <c r="M137" s="279"/>
      <c r="N137" s="48"/>
      <c r="O137" s="48"/>
      <c r="P137" s="48"/>
      <c r="Q137" s="48"/>
      <c r="R137" s="48"/>
      <c r="S137" s="48"/>
      <c r="T137" s="96"/>
      <c r="AT137" s="24" t="s">
        <v>2419</v>
      </c>
      <c r="AU137" s="24" t="s">
        <v>85</v>
      </c>
    </row>
    <row r="138" s="10" customFormat="1" ht="37.44" customHeight="1">
      <c r="B138" s="206"/>
      <c r="C138" s="207"/>
      <c r="D138" s="208" t="s">
        <v>75</v>
      </c>
      <c r="E138" s="209" t="s">
        <v>293</v>
      </c>
      <c r="F138" s="209" t="s">
        <v>2539</v>
      </c>
      <c r="G138" s="207"/>
      <c r="H138" s="207"/>
      <c r="I138" s="210"/>
      <c r="J138" s="211">
        <f>BK138</f>
        <v>0</v>
      </c>
      <c r="K138" s="207"/>
      <c r="L138" s="212"/>
      <c r="M138" s="213"/>
      <c r="N138" s="214"/>
      <c r="O138" s="214"/>
      <c r="P138" s="215">
        <f>P139</f>
        <v>0</v>
      </c>
      <c r="Q138" s="214"/>
      <c r="R138" s="215">
        <f>R139</f>
        <v>0.50657800000000008</v>
      </c>
      <c r="S138" s="214"/>
      <c r="T138" s="216">
        <f>T139</f>
        <v>0</v>
      </c>
      <c r="AR138" s="217" t="s">
        <v>170</v>
      </c>
      <c r="AT138" s="218" t="s">
        <v>75</v>
      </c>
      <c r="AU138" s="218" t="s">
        <v>76</v>
      </c>
      <c r="AY138" s="217" t="s">
        <v>154</v>
      </c>
      <c r="BK138" s="219">
        <f>BK139</f>
        <v>0</v>
      </c>
    </row>
    <row r="139" s="10" customFormat="1" ht="19.92" customHeight="1">
      <c r="B139" s="206"/>
      <c r="C139" s="207"/>
      <c r="D139" s="208" t="s">
        <v>75</v>
      </c>
      <c r="E139" s="220" t="s">
        <v>2540</v>
      </c>
      <c r="F139" s="220" t="s">
        <v>2541</v>
      </c>
      <c r="G139" s="207"/>
      <c r="H139" s="207"/>
      <c r="I139" s="210"/>
      <c r="J139" s="221">
        <f>BK139</f>
        <v>0</v>
      </c>
      <c r="K139" s="207"/>
      <c r="L139" s="212"/>
      <c r="M139" s="213"/>
      <c r="N139" s="214"/>
      <c r="O139" s="214"/>
      <c r="P139" s="215">
        <f>SUM(P140:P171)</f>
        <v>0</v>
      </c>
      <c r="Q139" s="214"/>
      <c r="R139" s="215">
        <f>SUM(R140:R171)</f>
        <v>0.50657800000000008</v>
      </c>
      <c r="S139" s="214"/>
      <c r="T139" s="216">
        <f>SUM(T140:T171)</f>
        <v>0</v>
      </c>
      <c r="AR139" s="217" t="s">
        <v>170</v>
      </c>
      <c r="AT139" s="218" t="s">
        <v>75</v>
      </c>
      <c r="AU139" s="218" t="s">
        <v>38</v>
      </c>
      <c r="AY139" s="217" t="s">
        <v>154</v>
      </c>
      <c r="BK139" s="219">
        <f>SUM(BK140:BK171)</f>
        <v>0</v>
      </c>
    </row>
    <row r="140" s="1" customFormat="1" ht="16.5" customHeight="1">
      <c r="B140" s="47"/>
      <c r="C140" s="222" t="s">
        <v>436</v>
      </c>
      <c r="D140" s="222" t="s">
        <v>156</v>
      </c>
      <c r="E140" s="223" t="s">
        <v>2542</v>
      </c>
      <c r="F140" s="224" t="s">
        <v>2543</v>
      </c>
      <c r="G140" s="225" t="s">
        <v>2544</v>
      </c>
      <c r="H140" s="226">
        <v>0.025000000000000001</v>
      </c>
      <c r="I140" s="227"/>
      <c r="J140" s="228">
        <f>ROUND(I140*H140,2)</f>
        <v>0</v>
      </c>
      <c r="K140" s="224" t="s">
        <v>2417</v>
      </c>
      <c r="L140" s="73"/>
      <c r="M140" s="229" t="s">
        <v>21</v>
      </c>
      <c r="N140" s="230" t="s">
        <v>47</v>
      </c>
      <c r="O140" s="48"/>
      <c r="P140" s="231">
        <f>O140*H140</f>
        <v>0</v>
      </c>
      <c r="Q140" s="231">
        <v>0.0088000000000000005</v>
      </c>
      <c r="R140" s="231">
        <f>Q140*H140</f>
        <v>0.00022000000000000004</v>
      </c>
      <c r="S140" s="231">
        <v>0</v>
      </c>
      <c r="T140" s="232">
        <f>S140*H140</f>
        <v>0</v>
      </c>
      <c r="AR140" s="24" t="s">
        <v>583</v>
      </c>
      <c r="AT140" s="24" t="s">
        <v>156</v>
      </c>
      <c r="AU140" s="24" t="s">
        <v>85</v>
      </c>
      <c r="AY140" s="24" t="s">
        <v>154</v>
      </c>
      <c r="BE140" s="233">
        <f>IF(N140="základní",J140,0)</f>
        <v>0</v>
      </c>
      <c r="BF140" s="233">
        <f>IF(N140="snížená",J140,0)</f>
        <v>0</v>
      </c>
      <c r="BG140" s="233">
        <f>IF(N140="zákl. přenesená",J140,0)</f>
        <v>0</v>
      </c>
      <c r="BH140" s="233">
        <f>IF(N140="sníž. přenesená",J140,0)</f>
        <v>0</v>
      </c>
      <c r="BI140" s="233">
        <f>IF(N140="nulová",J140,0)</f>
        <v>0</v>
      </c>
      <c r="BJ140" s="24" t="s">
        <v>38</v>
      </c>
      <c r="BK140" s="233">
        <f>ROUND(I140*H140,2)</f>
        <v>0</v>
      </c>
      <c r="BL140" s="24" t="s">
        <v>583</v>
      </c>
      <c r="BM140" s="24" t="s">
        <v>2545</v>
      </c>
    </row>
    <row r="141" s="1" customFormat="1">
      <c r="B141" s="47"/>
      <c r="C141" s="75"/>
      <c r="D141" s="236" t="s">
        <v>2419</v>
      </c>
      <c r="E141" s="75"/>
      <c r="F141" s="278" t="s">
        <v>2546</v>
      </c>
      <c r="G141" s="75"/>
      <c r="H141" s="75"/>
      <c r="I141" s="192"/>
      <c r="J141" s="75"/>
      <c r="K141" s="75"/>
      <c r="L141" s="73"/>
      <c r="M141" s="279"/>
      <c r="N141" s="48"/>
      <c r="O141" s="48"/>
      <c r="P141" s="48"/>
      <c r="Q141" s="48"/>
      <c r="R141" s="48"/>
      <c r="S141" s="48"/>
      <c r="T141" s="96"/>
      <c r="AT141" s="24" t="s">
        <v>2419</v>
      </c>
      <c r="AU141" s="24" t="s">
        <v>85</v>
      </c>
    </row>
    <row r="142" s="12" customFormat="1">
      <c r="B142" s="245"/>
      <c r="C142" s="246"/>
      <c r="D142" s="236" t="s">
        <v>162</v>
      </c>
      <c r="E142" s="247" t="s">
        <v>21</v>
      </c>
      <c r="F142" s="248" t="s">
        <v>2547</v>
      </c>
      <c r="G142" s="246"/>
      <c r="H142" s="249">
        <v>0.025000000000000001</v>
      </c>
      <c r="I142" s="250"/>
      <c r="J142" s="246"/>
      <c r="K142" s="246"/>
      <c r="L142" s="251"/>
      <c r="M142" s="252"/>
      <c r="N142" s="253"/>
      <c r="O142" s="253"/>
      <c r="P142" s="253"/>
      <c r="Q142" s="253"/>
      <c r="R142" s="253"/>
      <c r="S142" s="253"/>
      <c r="T142" s="254"/>
      <c r="AT142" s="255" t="s">
        <v>162</v>
      </c>
      <c r="AU142" s="255" t="s">
        <v>85</v>
      </c>
      <c r="AV142" s="12" t="s">
        <v>85</v>
      </c>
      <c r="AW142" s="12" t="s">
        <v>36</v>
      </c>
      <c r="AX142" s="12" t="s">
        <v>38</v>
      </c>
      <c r="AY142" s="255" t="s">
        <v>154</v>
      </c>
    </row>
    <row r="143" s="1" customFormat="1" ht="16.5" customHeight="1">
      <c r="B143" s="47"/>
      <c r="C143" s="222" t="s">
        <v>441</v>
      </c>
      <c r="D143" s="222" t="s">
        <v>156</v>
      </c>
      <c r="E143" s="223" t="s">
        <v>2548</v>
      </c>
      <c r="F143" s="224" t="s">
        <v>2549</v>
      </c>
      <c r="G143" s="225" t="s">
        <v>2544</v>
      </c>
      <c r="H143" s="226">
        <v>0.025000000000000001</v>
      </c>
      <c r="I143" s="227"/>
      <c r="J143" s="228">
        <f>ROUND(I143*H143,2)</f>
        <v>0</v>
      </c>
      <c r="K143" s="224" t="s">
        <v>2417</v>
      </c>
      <c r="L143" s="73"/>
      <c r="M143" s="229" t="s">
        <v>21</v>
      </c>
      <c r="N143" s="230" t="s">
        <v>47</v>
      </c>
      <c r="O143" s="48"/>
      <c r="P143" s="231">
        <f>O143*H143</f>
        <v>0</v>
      </c>
      <c r="Q143" s="231">
        <v>0.0099000000000000008</v>
      </c>
      <c r="R143" s="231">
        <f>Q143*H143</f>
        <v>0.00024750000000000005</v>
      </c>
      <c r="S143" s="231">
        <v>0</v>
      </c>
      <c r="T143" s="232">
        <f>S143*H143</f>
        <v>0</v>
      </c>
      <c r="AR143" s="24" t="s">
        <v>583</v>
      </c>
      <c r="AT143" s="24" t="s">
        <v>156</v>
      </c>
      <c r="AU143" s="24" t="s">
        <v>85</v>
      </c>
      <c r="AY143" s="24" t="s">
        <v>154</v>
      </c>
      <c r="BE143" s="233">
        <f>IF(N143="základní",J143,0)</f>
        <v>0</v>
      </c>
      <c r="BF143" s="233">
        <f>IF(N143="snížená",J143,0)</f>
        <v>0</v>
      </c>
      <c r="BG143" s="233">
        <f>IF(N143="zákl. přenesená",J143,0)</f>
        <v>0</v>
      </c>
      <c r="BH143" s="233">
        <f>IF(N143="sníž. přenesená",J143,0)</f>
        <v>0</v>
      </c>
      <c r="BI143" s="233">
        <f>IF(N143="nulová",J143,0)</f>
        <v>0</v>
      </c>
      <c r="BJ143" s="24" t="s">
        <v>38</v>
      </c>
      <c r="BK143" s="233">
        <f>ROUND(I143*H143,2)</f>
        <v>0</v>
      </c>
      <c r="BL143" s="24" t="s">
        <v>583</v>
      </c>
      <c r="BM143" s="24" t="s">
        <v>2550</v>
      </c>
    </row>
    <row r="144" s="1" customFormat="1">
      <c r="B144" s="47"/>
      <c r="C144" s="75"/>
      <c r="D144" s="236" t="s">
        <v>2419</v>
      </c>
      <c r="E144" s="75"/>
      <c r="F144" s="278" t="s">
        <v>2546</v>
      </c>
      <c r="G144" s="75"/>
      <c r="H144" s="75"/>
      <c r="I144" s="192"/>
      <c r="J144" s="75"/>
      <c r="K144" s="75"/>
      <c r="L144" s="73"/>
      <c r="M144" s="279"/>
      <c r="N144" s="48"/>
      <c r="O144" s="48"/>
      <c r="P144" s="48"/>
      <c r="Q144" s="48"/>
      <c r="R144" s="48"/>
      <c r="S144" s="48"/>
      <c r="T144" s="96"/>
      <c r="AT144" s="24" t="s">
        <v>2419</v>
      </c>
      <c r="AU144" s="24" t="s">
        <v>85</v>
      </c>
    </row>
    <row r="145" s="1" customFormat="1" ht="38.25" customHeight="1">
      <c r="B145" s="47"/>
      <c r="C145" s="222" t="s">
        <v>456</v>
      </c>
      <c r="D145" s="222" t="s">
        <v>156</v>
      </c>
      <c r="E145" s="223" t="s">
        <v>2551</v>
      </c>
      <c r="F145" s="224" t="s">
        <v>2552</v>
      </c>
      <c r="G145" s="225" t="s">
        <v>159</v>
      </c>
      <c r="H145" s="226">
        <v>1.05</v>
      </c>
      <c r="I145" s="227"/>
      <c r="J145" s="228">
        <f>ROUND(I145*H145,2)</f>
        <v>0</v>
      </c>
      <c r="K145" s="224" t="s">
        <v>2417</v>
      </c>
      <c r="L145" s="73"/>
      <c r="M145" s="229" t="s">
        <v>21</v>
      </c>
      <c r="N145" s="230" t="s">
        <v>47</v>
      </c>
      <c r="O145" s="48"/>
      <c r="P145" s="231">
        <f>O145*H145</f>
        <v>0</v>
      </c>
      <c r="Q145" s="231">
        <v>0</v>
      </c>
      <c r="R145" s="231">
        <f>Q145*H145</f>
        <v>0</v>
      </c>
      <c r="S145" s="231">
        <v>0</v>
      </c>
      <c r="T145" s="232">
        <f>S145*H145</f>
        <v>0</v>
      </c>
      <c r="AR145" s="24" t="s">
        <v>583</v>
      </c>
      <c r="AT145" s="24" t="s">
        <v>156</v>
      </c>
      <c r="AU145" s="24" t="s">
        <v>85</v>
      </c>
      <c r="AY145" s="24" t="s">
        <v>154</v>
      </c>
      <c r="BE145" s="233">
        <f>IF(N145="základní",J145,0)</f>
        <v>0</v>
      </c>
      <c r="BF145" s="233">
        <f>IF(N145="snížená",J145,0)</f>
        <v>0</v>
      </c>
      <c r="BG145" s="233">
        <f>IF(N145="zákl. přenesená",J145,0)</f>
        <v>0</v>
      </c>
      <c r="BH145" s="233">
        <f>IF(N145="sníž. přenesená",J145,0)</f>
        <v>0</v>
      </c>
      <c r="BI145" s="233">
        <f>IF(N145="nulová",J145,0)</f>
        <v>0</v>
      </c>
      <c r="BJ145" s="24" t="s">
        <v>38</v>
      </c>
      <c r="BK145" s="233">
        <f>ROUND(I145*H145,2)</f>
        <v>0</v>
      </c>
      <c r="BL145" s="24" t="s">
        <v>583</v>
      </c>
      <c r="BM145" s="24" t="s">
        <v>2553</v>
      </c>
    </row>
    <row r="146" s="1" customFormat="1">
      <c r="B146" s="47"/>
      <c r="C146" s="75"/>
      <c r="D146" s="236" t="s">
        <v>2419</v>
      </c>
      <c r="E146" s="75"/>
      <c r="F146" s="278" t="s">
        <v>2554</v>
      </c>
      <c r="G146" s="75"/>
      <c r="H146" s="75"/>
      <c r="I146" s="192"/>
      <c r="J146" s="75"/>
      <c r="K146" s="75"/>
      <c r="L146" s="73"/>
      <c r="M146" s="279"/>
      <c r="N146" s="48"/>
      <c r="O146" s="48"/>
      <c r="P146" s="48"/>
      <c r="Q146" s="48"/>
      <c r="R146" s="48"/>
      <c r="S146" s="48"/>
      <c r="T146" s="96"/>
      <c r="AT146" s="24" t="s">
        <v>2419</v>
      </c>
      <c r="AU146" s="24" t="s">
        <v>85</v>
      </c>
    </row>
    <row r="147" s="12" customFormat="1">
      <c r="B147" s="245"/>
      <c r="C147" s="246"/>
      <c r="D147" s="236" t="s">
        <v>162</v>
      </c>
      <c r="E147" s="247" t="s">
        <v>21</v>
      </c>
      <c r="F147" s="248" t="s">
        <v>2555</v>
      </c>
      <c r="G147" s="246"/>
      <c r="H147" s="249">
        <v>1.05</v>
      </c>
      <c r="I147" s="250"/>
      <c r="J147" s="246"/>
      <c r="K147" s="246"/>
      <c r="L147" s="251"/>
      <c r="M147" s="252"/>
      <c r="N147" s="253"/>
      <c r="O147" s="253"/>
      <c r="P147" s="253"/>
      <c r="Q147" s="253"/>
      <c r="R147" s="253"/>
      <c r="S147" s="253"/>
      <c r="T147" s="254"/>
      <c r="AT147" s="255" t="s">
        <v>162</v>
      </c>
      <c r="AU147" s="255" t="s">
        <v>85</v>
      </c>
      <c r="AV147" s="12" t="s">
        <v>85</v>
      </c>
      <c r="AW147" s="12" t="s">
        <v>36</v>
      </c>
      <c r="AX147" s="12" t="s">
        <v>38</v>
      </c>
      <c r="AY147" s="255" t="s">
        <v>154</v>
      </c>
    </row>
    <row r="148" s="1" customFormat="1" ht="51" customHeight="1">
      <c r="B148" s="47"/>
      <c r="C148" s="222" t="s">
        <v>460</v>
      </c>
      <c r="D148" s="222" t="s">
        <v>156</v>
      </c>
      <c r="E148" s="223" t="s">
        <v>2556</v>
      </c>
      <c r="F148" s="224" t="s">
        <v>2557</v>
      </c>
      <c r="G148" s="225" t="s">
        <v>179</v>
      </c>
      <c r="H148" s="226">
        <v>28</v>
      </c>
      <c r="I148" s="227"/>
      <c r="J148" s="228">
        <f>ROUND(I148*H148,2)</f>
        <v>0</v>
      </c>
      <c r="K148" s="224" t="s">
        <v>2417</v>
      </c>
      <c r="L148" s="73"/>
      <c r="M148" s="229" t="s">
        <v>21</v>
      </c>
      <c r="N148" s="230" t="s">
        <v>47</v>
      </c>
      <c r="O148" s="48"/>
      <c r="P148" s="231">
        <f>O148*H148</f>
        <v>0</v>
      </c>
      <c r="Q148" s="231">
        <v>0</v>
      </c>
      <c r="R148" s="231">
        <f>Q148*H148</f>
        <v>0</v>
      </c>
      <c r="S148" s="231">
        <v>0</v>
      </c>
      <c r="T148" s="232">
        <f>S148*H148</f>
        <v>0</v>
      </c>
      <c r="AR148" s="24" t="s">
        <v>583</v>
      </c>
      <c r="AT148" s="24" t="s">
        <v>156</v>
      </c>
      <c r="AU148" s="24" t="s">
        <v>85</v>
      </c>
      <c r="AY148" s="24" t="s">
        <v>154</v>
      </c>
      <c r="BE148" s="233">
        <f>IF(N148="základní",J148,0)</f>
        <v>0</v>
      </c>
      <c r="BF148" s="233">
        <f>IF(N148="snížená",J148,0)</f>
        <v>0</v>
      </c>
      <c r="BG148" s="233">
        <f>IF(N148="zákl. přenesená",J148,0)</f>
        <v>0</v>
      </c>
      <c r="BH148" s="233">
        <f>IF(N148="sníž. přenesená",J148,0)</f>
        <v>0</v>
      </c>
      <c r="BI148" s="233">
        <f>IF(N148="nulová",J148,0)</f>
        <v>0</v>
      </c>
      <c r="BJ148" s="24" t="s">
        <v>38</v>
      </c>
      <c r="BK148" s="233">
        <f>ROUND(I148*H148,2)</f>
        <v>0</v>
      </c>
      <c r="BL148" s="24" t="s">
        <v>583</v>
      </c>
      <c r="BM148" s="24" t="s">
        <v>2558</v>
      </c>
    </row>
    <row r="149" s="1" customFormat="1">
      <c r="B149" s="47"/>
      <c r="C149" s="75"/>
      <c r="D149" s="236" t="s">
        <v>2419</v>
      </c>
      <c r="E149" s="75"/>
      <c r="F149" s="278" t="s">
        <v>2559</v>
      </c>
      <c r="G149" s="75"/>
      <c r="H149" s="75"/>
      <c r="I149" s="192"/>
      <c r="J149" s="75"/>
      <c r="K149" s="75"/>
      <c r="L149" s="73"/>
      <c r="M149" s="279"/>
      <c r="N149" s="48"/>
      <c r="O149" s="48"/>
      <c r="P149" s="48"/>
      <c r="Q149" s="48"/>
      <c r="R149" s="48"/>
      <c r="S149" s="48"/>
      <c r="T149" s="96"/>
      <c r="AT149" s="24" t="s">
        <v>2419</v>
      </c>
      <c r="AU149" s="24" t="s">
        <v>85</v>
      </c>
    </row>
    <row r="150" s="12" customFormat="1">
      <c r="B150" s="245"/>
      <c r="C150" s="246"/>
      <c r="D150" s="236" t="s">
        <v>162</v>
      </c>
      <c r="E150" s="247" t="s">
        <v>21</v>
      </c>
      <c r="F150" s="248" t="s">
        <v>2560</v>
      </c>
      <c r="G150" s="246"/>
      <c r="H150" s="249">
        <v>28</v>
      </c>
      <c r="I150" s="250"/>
      <c r="J150" s="246"/>
      <c r="K150" s="246"/>
      <c r="L150" s="251"/>
      <c r="M150" s="252"/>
      <c r="N150" s="253"/>
      <c r="O150" s="253"/>
      <c r="P150" s="253"/>
      <c r="Q150" s="253"/>
      <c r="R150" s="253"/>
      <c r="S150" s="253"/>
      <c r="T150" s="254"/>
      <c r="AT150" s="255" t="s">
        <v>162</v>
      </c>
      <c r="AU150" s="255" t="s">
        <v>85</v>
      </c>
      <c r="AV150" s="12" t="s">
        <v>85</v>
      </c>
      <c r="AW150" s="12" t="s">
        <v>36</v>
      </c>
      <c r="AX150" s="12" t="s">
        <v>38</v>
      </c>
      <c r="AY150" s="255" t="s">
        <v>154</v>
      </c>
    </row>
    <row r="151" s="1" customFormat="1" ht="38.25" customHeight="1">
      <c r="B151" s="47"/>
      <c r="C151" s="222" t="s">
        <v>464</v>
      </c>
      <c r="D151" s="222" t="s">
        <v>156</v>
      </c>
      <c r="E151" s="223" t="s">
        <v>2561</v>
      </c>
      <c r="F151" s="224" t="s">
        <v>2562</v>
      </c>
      <c r="G151" s="225" t="s">
        <v>179</v>
      </c>
      <c r="H151" s="226">
        <v>28</v>
      </c>
      <c r="I151" s="227"/>
      <c r="J151" s="228">
        <f>ROUND(I151*H151,2)</f>
        <v>0</v>
      </c>
      <c r="K151" s="224" t="s">
        <v>2417</v>
      </c>
      <c r="L151" s="73"/>
      <c r="M151" s="229" t="s">
        <v>21</v>
      </c>
      <c r="N151" s="230" t="s">
        <v>47</v>
      </c>
      <c r="O151" s="48"/>
      <c r="P151" s="231">
        <f>O151*H151</f>
        <v>0</v>
      </c>
      <c r="Q151" s="231">
        <v>0</v>
      </c>
      <c r="R151" s="231">
        <f>Q151*H151</f>
        <v>0</v>
      </c>
      <c r="S151" s="231">
        <v>0</v>
      </c>
      <c r="T151" s="232">
        <f>S151*H151</f>
        <v>0</v>
      </c>
      <c r="AR151" s="24" t="s">
        <v>583</v>
      </c>
      <c r="AT151" s="24" t="s">
        <v>156</v>
      </c>
      <c r="AU151" s="24" t="s">
        <v>85</v>
      </c>
      <c r="AY151" s="24" t="s">
        <v>154</v>
      </c>
      <c r="BE151" s="233">
        <f>IF(N151="základní",J151,0)</f>
        <v>0</v>
      </c>
      <c r="BF151" s="233">
        <f>IF(N151="snížená",J151,0)</f>
        <v>0</v>
      </c>
      <c r="BG151" s="233">
        <f>IF(N151="zákl. přenesená",J151,0)</f>
        <v>0</v>
      </c>
      <c r="BH151" s="233">
        <f>IF(N151="sníž. přenesená",J151,0)</f>
        <v>0</v>
      </c>
      <c r="BI151" s="233">
        <f>IF(N151="nulová",J151,0)</f>
        <v>0</v>
      </c>
      <c r="BJ151" s="24" t="s">
        <v>38</v>
      </c>
      <c r="BK151" s="233">
        <f>ROUND(I151*H151,2)</f>
        <v>0</v>
      </c>
      <c r="BL151" s="24" t="s">
        <v>583</v>
      </c>
      <c r="BM151" s="24" t="s">
        <v>2563</v>
      </c>
    </row>
    <row r="152" s="12" customFormat="1">
      <c r="B152" s="245"/>
      <c r="C152" s="246"/>
      <c r="D152" s="236" t="s">
        <v>162</v>
      </c>
      <c r="E152" s="247" t="s">
        <v>21</v>
      </c>
      <c r="F152" s="248" t="s">
        <v>2560</v>
      </c>
      <c r="G152" s="246"/>
      <c r="H152" s="249">
        <v>28</v>
      </c>
      <c r="I152" s="250"/>
      <c r="J152" s="246"/>
      <c r="K152" s="246"/>
      <c r="L152" s="251"/>
      <c r="M152" s="252"/>
      <c r="N152" s="253"/>
      <c r="O152" s="253"/>
      <c r="P152" s="253"/>
      <c r="Q152" s="253"/>
      <c r="R152" s="253"/>
      <c r="S152" s="253"/>
      <c r="T152" s="254"/>
      <c r="AT152" s="255" t="s">
        <v>162</v>
      </c>
      <c r="AU152" s="255" t="s">
        <v>85</v>
      </c>
      <c r="AV152" s="12" t="s">
        <v>85</v>
      </c>
      <c r="AW152" s="12" t="s">
        <v>36</v>
      </c>
      <c r="AX152" s="12" t="s">
        <v>38</v>
      </c>
      <c r="AY152" s="255" t="s">
        <v>154</v>
      </c>
    </row>
    <row r="153" s="1" customFormat="1" ht="38.25" customHeight="1">
      <c r="B153" s="47"/>
      <c r="C153" s="222" t="s">
        <v>468</v>
      </c>
      <c r="D153" s="222" t="s">
        <v>156</v>
      </c>
      <c r="E153" s="223" t="s">
        <v>2564</v>
      </c>
      <c r="F153" s="224" t="s">
        <v>2565</v>
      </c>
      <c r="G153" s="225" t="s">
        <v>185</v>
      </c>
      <c r="H153" s="226">
        <v>0.16</v>
      </c>
      <c r="I153" s="227"/>
      <c r="J153" s="228">
        <f>ROUND(I153*H153,2)</f>
        <v>0</v>
      </c>
      <c r="K153" s="224" t="s">
        <v>2417</v>
      </c>
      <c r="L153" s="73"/>
      <c r="M153" s="229" t="s">
        <v>21</v>
      </c>
      <c r="N153" s="230" t="s">
        <v>47</v>
      </c>
      <c r="O153" s="48"/>
      <c r="P153" s="231">
        <f>O153*H153</f>
        <v>0</v>
      </c>
      <c r="Q153" s="231">
        <v>0</v>
      </c>
      <c r="R153" s="231">
        <f>Q153*H153</f>
        <v>0</v>
      </c>
      <c r="S153" s="231">
        <v>0</v>
      </c>
      <c r="T153" s="232">
        <f>S153*H153</f>
        <v>0</v>
      </c>
      <c r="AR153" s="24" t="s">
        <v>583</v>
      </c>
      <c r="AT153" s="24" t="s">
        <v>156</v>
      </c>
      <c r="AU153" s="24" t="s">
        <v>85</v>
      </c>
      <c r="AY153" s="24" t="s">
        <v>154</v>
      </c>
      <c r="BE153" s="233">
        <f>IF(N153="základní",J153,0)</f>
        <v>0</v>
      </c>
      <c r="BF153" s="233">
        <f>IF(N153="snížená",J153,0)</f>
        <v>0</v>
      </c>
      <c r="BG153" s="233">
        <f>IF(N153="zákl. přenesená",J153,0)</f>
        <v>0</v>
      </c>
      <c r="BH153" s="233">
        <f>IF(N153="sníž. přenesená",J153,0)</f>
        <v>0</v>
      </c>
      <c r="BI153" s="233">
        <f>IF(N153="nulová",J153,0)</f>
        <v>0</v>
      </c>
      <c r="BJ153" s="24" t="s">
        <v>38</v>
      </c>
      <c r="BK153" s="233">
        <f>ROUND(I153*H153,2)</f>
        <v>0</v>
      </c>
      <c r="BL153" s="24" t="s">
        <v>583</v>
      </c>
      <c r="BM153" s="24" t="s">
        <v>2566</v>
      </c>
    </row>
    <row r="154" s="1" customFormat="1">
      <c r="B154" s="47"/>
      <c r="C154" s="75"/>
      <c r="D154" s="236" t="s">
        <v>2419</v>
      </c>
      <c r="E154" s="75"/>
      <c r="F154" s="278" t="s">
        <v>2567</v>
      </c>
      <c r="G154" s="75"/>
      <c r="H154" s="75"/>
      <c r="I154" s="192"/>
      <c r="J154" s="75"/>
      <c r="K154" s="75"/>
      <c r="L154" s="73"/>
      <c r="M154" s="279"/>
      <c r="N154" s="48"/>
      <c r="O154" s="48"/>
      <c r="P154" s="48"/>
      <c r="Q154" s="48"/>
      <c r="R154" s="48"/>
      <c r="S154" s="48"/>
      <c r="T154" s="96"/>
      <c r="AT154" s="24" t="s">
        <v>2419</v>
      </c>
      <c r="AU154" s="24" t="s">
        <v>85</v>
      </c>
    </row>
    <row r="155" s="1" customFormat="1" ht="38.25" customHeight="1">
      <c r="B155" s="47"/>
      <c r="C155" s="222" t="s">
        <v>474</v>
      </c>
      <c r="D155" s="222" t="s">
        <v>156</v>
      </c>
      <c r="E155" s="223" t="s">
        <v>2568</v>
      </c>
      <c r="F155" s="224" t="s">
        <v>2569</v>
      </c>
      <c r="G155" s="225" t="s">
        <v>185</v>
      </c>
      <c r="H155" s="226">
        <v>0.16</v>
      </c>
      <c r="I155" s="227"/>
      <c r="J155" s="228">
        <f>ROUND(I155*H155,2)</f>
        <v>0</v>
      </c>
      <c r="K155" s="224" t="s">
        <v>2417</v>
      </c>
      <c r="L155" s="73"/>
      <c r="M155" s="229" t="s">
        <v>21</v>
      </c>
      <c r="N155" s="230" t="s">
        <v>47</v>
      </c>
      <c r="O155" s="48"/>
      <c r="P155" s="231">
        <f>O155*H155</f>
        <v>0</v>
      </c>
      <c r="Q155" s="231">
        <v>0</v>
      </c>
      <c r="R155" s="231">
        <f>Q155*H155</f>
        <v>0</v>
      </c>
      <c r="S155" s="231">
        <v>0</v>
      </c>
      <c r="T155" s="232">
        <f>S155*H155</f>
        <v>0</v>
      </c>
      <c r="AR155" s="24" t="s">
        <v>583</v>
      </c>
      <c r="AT155" s="24" t="s">
        <v>156</v>
      </c>
      <c r="AU155" s="24" t="s">
        <v>85</v>
      </c>
      <c r="AY155" s="24" t="s">
        <v>154</v>
      </c>
      <c r="BE155" s="233">
        <f>IF(N155="základní",J155,0)</f>
        <v>0</v>
      </c>
      <c r="BF155" s="233">
        <f>IF(N155="snížená",J155,0)</f>
        <v>0</v>
      </c>
      <c r="BG155" s="233">
        <f>IF(N155="zákl. přenesená",J155,0)</f>
        <v>0</v>
      </c>
      <c r="BH155" s="233">
        <f>IF(N155="sníž. přenesená",J155,0)</f>
        <v>0</v>
      </c>
      <c r="BI155" s="233">
        <f>IF(N155="nulová",J155,0)</f>
        <v>0</v>
      </c>
      <c r="BJ155" s="24" t="s">
        <v>38</v>
      </c>
      <c r="BK155" s="233">
        <f>ROUND(I155*H155,2)</f>
        <v>0</v>
      </c>
      <c r="BL155" s="24" t="s">
        <v>583</v>
      </c>
      <c r="BM155" s="24" t="s">
        <v>2570</v>
      </c>
    </row>
    <row r="156" s="1" customFormat="1">
      <c r="B156" s="47"/>
      <c r="C156" s="75"/>
      <c r="D156" s="236" t="s">
        <v>2419</v>
      </c>
      <c r="E156" s="75"/>
      <c r="F156" s="278" t="s">
        <v>2567</v>
      </c>
      <c r="G156" s="75"/>
      <c r="H156" s="75"/>
      <c r="I156" s="192"/>
      <c r="J156" s="75"/>
      <c r="K156" s="75"/>
      <c r="L156" s="73"/>
      <c r="M156" s="279"/>
      <c r="N156" s="48"/>
      <c r="O156" s="48"/>
      <c r="P156" s="48"/>
      <c r="Q156" s="48"/>
      <c r="R156" s="48"/>
      <c r="S156" s="48"/>
      <c r="T156" s="96"/>
      <c r="AT156" s="24" t="s">
        <v>2419</v>
      </c>
      <c r="AU156" s="24" t="s">
        <v>85</v>
      </c>
    </row>
    <row r="157" s="1" customFormat="1" ht="38.25" customHeight="1">
      <c r="B157" s="47"/>
      <c r="C157" s="222" t="s">
        <v>476</v>
      </c>
      <c r="D157" s="222" t="s">
        <v>156</v>
      </c>
      <c r="E157" s="223" t="s">
        <v>2571</v>
      </c>
      <c r="F157" s="224" t="s">
        <v>2572</v>
      </c>
      <c r="G157" s="225" t="s">
        <v>185</v>
      </c>
      <c r="H157" s="226">
        <v>1.44</v>
      </c>
      <c r="I157" s="227"/>
      <c r="J157" s="228">
        <f>ROUND(I157*H157,2)</f>
        <v>0</v>
      </c>
      <c r="K157" s="224" t="s">
        <v>2417</v>
      </c>
      <c r="L157" s="73"/>
      <c r="M157" s="229" t="s">
        <v>21</v>
      </c>
      <c r="N157" s="230" t="s">
        <v>47</v>
      </c>
      <c r="O157" s="48"/>
      <c r="P157" s="231">
        <f>O157*H157</f>
        <v>0</v>
      </c>
      <c r="Q157" s="231">
        <v>0</v>
      </c>
      <c r="R157" s="231">
        <f>Q157*H157</f>
        <v>0</v>
      </c>
      <c r="S157" s="231">
        <v>0</v>
      </c>
      <c r="T157" s="232">
        <f>S157*H157</f>
        <v>0</v>
      </c>
      <c r="AR157" s="24" t="s">
        <v>583</v>
      </c>
      <c r="AT157" s="24" t="s">
        <v>156</v>
      </c>
      <c r="AU157" s="24" t="s">
        <v>85</v>
      </c>
      <c r="AY157" s="24" t="s">
        <v>154</v>
      </c>
      <c r="BE157" s="233">
        <f>IF(N157="základní",J157,0)</f>
        <v>0</v>
      </c>
      <c r="BF157" s="233">
        <f>IF(N157="snížená",J157,0)</f>
        <v>0</v>
      </c>
      <c r="BG157" s="233">
        <f>IF(N157="zákl. přenesená",J157,0)</f>
        <v>0</v>
      </c>
      <c r="BH157" s="233">
        <f>IF(N157="sníž. přenesená",J157,0)</f>
        <v>0</v>
      </c>
      <c r="BI157" s="233">
        <f>IF(N157="nulová",J157,0)</f>
        <v>0</v>
      </c>
      <c r="BJ157" s="24" t="s">
        <v>38</v>
      </c>
      <c r="BK157" s="233">
        <f>ROUND(I157*H157,2)</f>
        <v>0</v>
      </c>
      <c r="BL157" s="24" t="s">
        <v>583</v>
      </c>
      <c r="BM157" s="24" t="s">
        <v>2573</v>
      </c>
    </row>
    <row r="158" s="1" customFormat="1">
      <c r="B158" s="47"/>
      <c r="C158" s="75"/>
      <c r="D158" s="236" t="s">
        <v>2419</v>
      </c>
      <c r="E158" s="75"/>
      <c r="F158" s="278" t="s">
        <v>2567</v>
      </c>
      <c r="G158" s="75"/>
      <c r="H158" s="75"/>
      <c r="I158" s="192"/>
      <c r="J158" s="75"/>
      <c r="K158" s="75"/>
      <c r="L158" s="73"/>
      <c r="M158" s="279"/>
      <c r="N158" s="48"/>
      <c r="O158" s="48"/>
      <c r="P158" s="48"/>
      <c r="Q158" s="48"/>
      <c r="R158" s="48"/>
      <c r="S158" s="48"/>
      <c r="T158" s="96"/>
      <c r="AT158" s="24" t="s">
        <v>2419</v>
      </c>
      <c r="AU158" s="24" t="s">
        <v>85</v>
      </c>
    </row>
    <row r="159" s="12" customFormat="1">
      <c r="B159" s="245"/>
      <c r="C159" s="246"/>
      <c r="D159" s="236" t="s">
        <v>162</v>
      </c>
      <c r="E159" s="246"/>
      <c r="F159" s="248" t="s">
        <v>2574</v>
      </c>
      <c r="G159" s="246"/>
      <c r="H159" s="249">
        <v>1.44</v>
      </c>
      <c r="I159" s="250"/>
      <c r="J159" s="246"/>
      <c r="K159" s="246"/>
      <c r="L159" s="251"/>
      <c r="M159" s="252"/>
      <c r="N159" s="253"/>
      <c r="O159" s="253"/>
      <c r="P159" s="253"/>
      <c r="Q159" s="253"/>
      <c r="R159" s="253"/>
      <c r="S159" s="253"/>
      <c r="T159" s="254"/>
      <c r="AT159" s="255" t="s">
        <v>162</v>
      </c>
      <c r="AU159" s="255" t="s">
        <v>85</v>
      </c>
      <c r="AV159" s="12" t="s">
        <v>85</v>
      </c>
      <c r="AW159" s="12" t="s">
        <v>6</v>
      </c>
      <c r="AX159" s="12" t="s">
        <v>38</v>
      </c>
      <c r="AY159" s="255" t="s">
        <v>154</v>
      </c>
    </row>
    <row r="160" s="1" customFormat="1" ht="25.5" customHeight="1">
      <c r="B160" s="47"/>
      <c r="C160" s="222" t="s">
        <v>480</v>
      </c>
      <c r="D160" s="222" t="s">
        <v>156</v>
      </c>
      <c r="E160" s="223" t="s">
        <v>2575</v>
      </c>
      <c r="F160" s="224" t="s">
        <v>2576</v>
      </c>
      <c r="G160" s="225" t="s">
        <v>159</v>
      </c>
      <c r="H160" s="226">
        <v>8.75</v>
      </c>
      <c r="I160" s="227"/>
      <c r="J160" s="228">
        <f>ROUND(I160*H160,2)</f>
        <v>0</v>
      </c>
      <c r="K160" s="224" t="s">
        <v>2417</v>
      </c>
      <c r="L160" s="73"/>
      <c r="M160" s="229" t="s">
        <v>21</v>
      </c>
      <c r="N160" s="230" t="s">
        <v>47</v>
      </c>
      <c r="O160" s="48"/>
      <c r="P160" s="231">
        <f>O160*H160</f>
        <v>0</v>
      </c>
      <c r="Q160" s="231">
        <v>0</v>
      </c>
      <c r="R160" s="231">
        <f>Q160*H160</f>
        <v>0</v>
      </c>
      <c r="S160" s="231">
        <v>0</v>
      </c>
      <c r="T160" s="232">
        <f>S160*H160</f>
        <v>0</v>
      </c>
      <c r="AR160" s="24" t="s">
        <v>583</v>
      </c>
      <c r="AT160" s="24" t="s">
        <v>156</v>
      </c>
      <c r="AU160" s="24" t="s">
        <v>85</v>
      </c>
      <c r="AY160" s="24" t="s">
        <v>154</v>
      </c>
      <c r="BE160" s="233">
        <f>IF(N160="základní",J160,0)</f>
        <v>0</v>
      </c>
      <c r="BF160" s="233">
        <f>IF(N160="snížená",J160,0)</f>
        <v>0</v>
      </c>
      <c r="BG160" s="233">
        <f>IF(N160="zákl. přenesená",J160,0)</f>
        <v>0</v>
      </c>
      <c r="BH160" s="233">
        <f>IF(N160="sníž. přenesená",J160,0)</f>
        <v>0</v>
      </c>
      <c r="BI160" s="233">
        <f>IF(N160="nulová",J160,0)</f>
        <v>0</v>
      </c>
      <c r="BJ160" s="24" t="s">
        <v>38</v>
      </c>
      <c r="BK160" s="233">
        <f>ROUND(I160*H160,2)</f>
        <v>0</v>
      </c>
      <c r="BL160" s="24" t="s">
        <v>583</v>
      </c>
      <c r="BM160" s="24" t="s">
        <v>2577</v>
      </c>
    </row>
    <row r="161" s="1" customFormat="1">
      <c r="B161" s="47"/>
      <c r="C161" s="75"/>
      <c r="D161" s="236" t="s">
        <v>2419</v>
      </c>
      <c r="E161" s="75"/>
      <c r="F161" s="278" t="s">
        <v>2578</v>
      </c>
      <c r="G161" s="75"/>
      <c r="H161" s="75"/>
      <c r="I161" s="192"/>
      <c r="J161" s="75"/>
      <c r="K161" s="75"/>
      <c r="L161" s="73"/>
      <c r="M161" s="279"/>
      <c r="N161" s="48"/>
      <c r="O161" s="48"/>
      <c r="P161" s="48"/>
      <c r="Q161" s="48"/>
      <c r="R161" s="48"/>
      <c r="S161" s="48"/>
      <c r="T161" s="96"/>
      <c r="AT161" s="24" t="s">
        <v>2419</v>
      </c>
      <c r="AU161" s="24" t="s">
        <v>85</v>
      </c>
    </row>
    <row r="162" s="12" customFormat="1">
      <c r="B162" s="245"/>
      <c r="C162" s="246"/>
      <c r="D162" s="236" t="s">
        <v>162</v>
      </c>
      <c r="E162" s="247" t="s">
        <v>21</v>
      </c>
      <c r="F162" s="248" t="s">
        <v>2579</v>
      </c>
      <c r="G162" s="246"/>
      <c r="H162" s="249">
        <v>8.75</v>
      </c>
      <c r="I162" s="250"/>
      <c r="J162" s="246"/>
      <c r="K162" s="246"/>
      <c r="L162" s="251"/>
      <c r="M162" s="252"/>
      <c r="N162" s="253"/>
      <c r="O162" s="253"/>
      <c r="P162" s="253"/>
      <c r="Q162" s="253"/>
      <c r="R162" s="253"/>
      <c r="S162" s="253"/>
      <c r="T162" s="254"/>
      <c r="AT162" s="255" t="s">
        <v>162</v>
      </c>
      <c r="AU162" s="255" t="s">
        <v>85</v>
      </c>
      <c r="AV162" s="12" t="s">
        <v>85</v>
      </c>
      <c r="AW162" s="12" t="s">
        <v>36</v>
      </c>
      <c r="AX162" s="12" t="s">
        <v>38</v>
      </c>
      <c r="AY162" s="255" t="s">
        <v>154</v>
      </c>
    </row>
    <row r="163" s="1" customFormat="1" ht="25.5" customHeight="1">
      <c r="B163" s="47"/>
      <c r="C163" s="222" t="s">
        <v>485</v>
      </c>
      <c r="D163" s="222" t="s">
        <v>156</v>
      </c>
      <c r="E163" s="223" t="s">
        <v>2580</v>
      </c>
      <c r="F163" s="224" t="s">
        <v>2581</v>
      </c>
      <c r="G163" s="225" t="s">
        <v>159</v>
      </c>
      <c r="H163" s="226">
        <v>1.05</v>
      </c>
      <c r="I163" s="227"/>
      <c r="J163" s="228">
        <f>ROUND(I163*H163,2)</f>
        <v>0</v>
      </c>
      <c r="K163" s="224" t="s">
        <v>2417</v>
      </c>
      <c r="L163" s="73"/>
      <c r="M163" s="229" t="s">
        <v>21</v>
      </c>
      <c r="N163" s="230" t="s">
        <v>47</v>
      </c>
      <c r="O163" s="48"/>
      <c r="P163" s="231">
        <f>O163*H163</f>
        <v>0</v>
      </c>
      <c r="Q163" s="231">
        <v>0.27994000000000002</v>
      </c>
      <c r="R163" s="231">
        <f>Q163*H163</f>
        <v>0.29393700000000006</v>
      </c>
      <c r="S163" s="231">
        <v>0</v>
      </c>
      <c r="T163" s="232">
        <f>S163*H163</f>
        <v>0</v>
      </c>
      <c r="AR163" s="24" t="s">
        <v>583</v>
      </c>
      <c r="AT163" s="24" t="s">
        <v>156</v>
      </c>
      <c r="AU163" s="24" t="s">
        <v>85</v>
      </c>
      <c r="AY163" s="24" t="s">
        <v>154</v>
      </c>
      <c r="BE163" s="233">
        <f>IF(N163="základní",J163,0)</f>
        <v>0</v>
      </c>
      <c r="BF163" s="233">
        <f>IF(N163="snížená",J163,0)</f>
        <v>0</v>
      </c>
      <c r="BG163" s="233">
        <f>IF(N163="zákl. přenesená",J163,0)</f>
        <v>0</v>
      </c>
      <c r="BH163" s="233">
        <f>IF(N163="sníž. přenesená",J163,0)</f>
        <v>0</v>
      </c>
      <c r="BI163" s="233">
        <f>IF(N163="nulová",J163,0)</f>
        <v>0</v>
      </c>
      <c r="BJ163" s="24" t="s">
        <v>38</v>
      </c>
      <c r="BK163" s="233">
        <f>ROUND(I163*H163,2)</f>
        <v>0</v>
      </c>
      <c r="BL163" s="24" t="s">
        <v>583</v>
      </c>
      <c r="BM163" s="24" t="s">
        <v>2582</v>
      </c>
    </row>
    <row r="164" s="1" customFormat="1">
      <c r="B164" s="47"/>
      <c r="C164" s="75"/>
      <c r="D164" s="236" t="s">
        <v>2419</v>
      </c>
      <c r="E164" s="75"/>
      <c r="F164" s="278" t="s">
        <v>2583</v>
      </c>
      <c r="G164" s="75"/>
      <c r="H164" s="75"/>
      <c r="I164" s="192"/>
      <c r="J164" s="75"/>
      <c r="K164" s="75"/>
      <c r="L164" s="73"/>
      <c r="M164" s="279"/>
      <c r="N164" s="48"/>
      <c r="O164" s="48"/>
      <c r="P164" s="48"/>
      <c r="Q164" s="48"/>
      <c r="R164" s="48"/>
      <c r="S164" s="48"/>
      <c r="T164" s="96"/>
      <c r="AT164" s="24" t="s">
        <v>2419</v>
      </c>
      <c r="AU164" s="24" t="s">
        <v>85</v>
      </c>
    </row>
    <row r="165" s="12" customFormat="1">
      <c r="B165" s="245"/>
      <c r="C165" s="246"/>
      <c r="D165" s="236" t="s">
        <v>162</v>
      </c>
      <c r="E165" s="247" t="s">
        <v>21</v>
      </c>
      <c r="F165" s="248" t="s">
        <v>2555</v>
      </c>
      <c r="G165" s="246"/>
      <c r="H165" s="249">
        <v>1.05</v>
      </c>
      <c r="I165" s="250"/>
      <c r="J165" s="246"/>
      <c r="K165" s="246"/>
      <c r="L165" s="251"/>
      <c r="M165" s="252"/>
      <c r="N165" s="253"/>
      <c r="O165" s="253"/>
      <c r="P165" s="253"/>
      <c r="Q165" s="253"/>
      <c r="R165" s="253"/>
      <c r="S165" s="253"/>
      <c r="T165" s="254"/>
      <c r="AT165" s="255" t="s">
        <v>162</v>
      </c>
      <c r="AU165" s="255" t="s">
        <v>85</v>
      </c>
      <c r="AV165" s="12" t="s">
        <v>85</v>
      </c>
      <c r="AW165" s="12" t="s">
        <v>36</v>
      </c>
      <c r="AX165" s="12" t="s">
        <v>38</v>
      </c>
      <c r="AY165" s="255" t="s">
        <v>154</v>
      </c>
    </row>
    <row r="166" s="1" customFormat="1" ht="38.25" customHeight="1">
      <c r="B166" s="47"/>
      <c r="C166" s="222" t="s">
        <v>489</v>
      </c>
      <c r="D166" s="222" t="s">
        <v>156</v>
      </c>
      <c r="E166" s="223" t="s">
        <v>2584</v>
      </c>
      <c r="F166" s="224" t="s">
        <v>2585</v>
      </c>
      <c r="G166" s="225" t="s">
        <v>159</v>
      </c>
      <c r="H166" s="226">
        <v>1.05</v>
      </c>
      <c r="I166" s="227"/>
      <c r="J166" s="228">
        <f>ROUND(I166*H166,2)</f>
        <v>0</v>
      </c>
      <c r="K166" s="224" t="s">
        <v>2417</v>
      </c>
      <c r="L166" s="73"/>
      <c r="M166" s="229" t="s">
        <v>21</v>
      </c>
      <c r="N166" s="230" t="s">
        <v>47</v>
      </c>
      <c r="O166" s="48"/>
      <c r="P166" s="231">
        <f>O166*H166</f>
        <v>0</v>
      </c>
      <c r="Q166" s="231">
        <v>0</v>
      </c>
      <c r="R166" s="231">
        <f>Q166*H166</f>
        <v>0</v>
      </c>
      <c r="S166" s="231">
        <v>0</v>
      </c>
      <c r="T166" s="232">
        <f>S166*H166</f>
        <v>0</v>
      </c>
      <c r="AR166" s="24" t="s">
        <v>583</v>
      </c>
      <c r="AT166" s="24" t="s">
        <v>156</v>
      </c>
      <c r="AU166" s="24" t="s">
        <v>85</v>
      </c>
      <c r="AY166" s="24" t="s">
        <v>154</v>
      </c>
      <c r="BE166" s="233">
        <f>IF(N166="základní",J166,0)</f>
        <v>0</v>
      </c>
      <c r="BF166" s="233">
        <f>IF(N166="snížená",J166,0)</f>
        <v>0</v>
      </c>
      <c r="BG166" s="233">
        <f>IF(N166="zákl. přenesená",J166,0)</f>
        <v>0</v>
      </c>
      <c r="BH166" s="233">
        <f>IF(N166="sníž. přenesená",J166,0)</f>
        <v>0</v>
      </c>
      <c r="BI166" s="233">
        <f>IF(N166="nulová",J166,0)</f>
        <v>0</v>
      </c>
      <c r="BJ166" s="24" t="s">
        <v>38</v>
      </c>
      <c r="BK166" s="233">
        <f>ROUND(I166*H166,2)</f>
        <v>0</v>
      </c>
      <c r="BL166" s="24" t="s">
        <v>583</v>
      </c>
      <c r="BM166" s="24" t="s">
        <v>2586</v>
      </c>
    </row>
    <row r="167" s="1" customFormat="1">
      <c r="B167" s="47"/>
      <c r="C167" s="75"/>
      <c r="D167" s="236" t="s">
        <v>2419</v>
      </c>
      <c r="E167" s="75"/>
      <c r="F167" s="278" t="s">
        <v>2583</v>
      </c>
      <c r="G167" s="75"/>
      <c r="H167" s="75"/>
      <c r="I167" s="192"/>
      <c r="J167" s="75"/>
      <c r="K167" s="75"/>
      <c r="L167" s="73"/>
      <c r="M167" s="279"/>
      <c r="N167" s="48"/>
      <c r="O167" s="48"/>
      <c r="P167" s="48"/>
      <c r="Q167" s="48"/>
      <c r="R167" s="48"/>
      <c r="S167" s="48"/>
      <c r="T167" s="96"/>
      <c r="AT167" s="24" t="s">
        <v>2419</v>
      </c>
      <c r="AU167" s="24" t="s">
        <v>85</v>
      </c>
    </row>
    <row r="168" s="1" customFormat="1" ht="38.25" customHeight="1">
      <c r="B168" s="47"/>
      <c r="C168" s="222" t="s">
        <v>493</v>
      </c>
      <c r="D168" s="222" t="s">
        <v>156</v>
      </c>
      <c r="E168" s="223" t="s">
        <v>2587</v>
      </c>
      <c r="F168" s="224" t="s">
        <v>2588</v>
      </c>
      <c r="G168" s="225" t="s">
        <v>159</v>
      </c>
      <c r="H168" s="226">
        <v>1.05</v>
      </c>
      <c r="I168" s="227"/>
      <c r="J168" s="228">
        <f>ROUND(I168*H168,2)</f>
        <v>0</v>
      </c>
      <c r="K168" s="224" t="s">
        <v>2417</v>
      </c>
      <c r="L168" s="73"/>
      <c r="M168" s="229" t="s">
        <v>21</v>
      </c>
      <c r="N168" s="230" t="s">
        <v>47</v>
      </c>
      <c r="O168" s="48"/>
      <c r="P168" s="231">
        <f>O168*H168</f>
        <v>0</v>
      </c>
      <c r="Q168" s="231">
        <v>0.20207</v>
      </c>
      <c r="R168" s="231">
        <f>Q168*H168</f>
        <v>0.21217350000000002</v>
      </c>
      <c r="S168" s="231">
        <v>0</v>
      </c>
      <c r="T168" s="232">
        <f>S168*H168</f>
        <v>0</v>
      </c>
      <c r="AR168" s="24" t="s">
        <v>583</v>
      </c>
      <c r="AT168" s="24" t="s">
        <v>156</v>
      </c>
      <c r="AU168" s="24" t="s">
        <v>85</v>
      </c>
      <c r="AY168" s="24" t="s">
        <v>154</v>
      </c>
      <c r="BE168" s="233">
        <f>IF(N168="základní",J168,0)</f>
        <v>0</v>
      </c>
      <c r="BF168" s="233">
        <f>IF(N168="snížená",J168,0)</f>
        <v>0</v>
      </c>
      <c r="BG168" s="233">
        <f>IF(N168="zákl. přenesená",J168,0)</f>
        <v>0</v>
      </c>
      <c r="BH168" s="233">
        <f>IF(N168="sníž. přenesená",J168,0)</f>
        <v>0</v>
      </c>
      <c r="BI168" s="233">
        <f>IF(N168="nulová",J168,0)</f>
        <v>0</v>
      </c>
      <c r="BJ168" s="24" t="s">
        <v>38</v>
      </c>
      <c r="BK168" s="233">
        <f>ROUND(I168*H168,2)</f>
        <v>0</v>
      </c>
      <c r="BL168" s="24" t="s">
        <v>583</v>
      </c>
      <c r="BM168" s="24" t="s">
        <v>2589</v>
      </c>
    </row>
    <row r="169" s="1" customFormat="1">
      <c r="B169" s="47"/>
      <c r="C169" s="75"/>
      <c r="D169" s="236" t="s">
        <v>2419</v>
      </c>
      <c r="E169" s="75"/>
      <c r="F169" s="278" t="s">
        <v>2583</v>
      </c>
      <c r="G169" s="75"/>
      <c r="H169" s="75"/>
      <c r="I169" s="192"/>
      <c r="J169" s="75"/>
      <c r="K169" s="75"/>
      <c r="L169" s="73"/>
      <c r="M169" s="279"/>
      <c r="N169" s="48"/>
      <c r="O169" s="48"/>
      <c r="P169" s="48"/>
      <c r="Q169" s="48"/>
      <c r="R169" s="48"/>
      <c r="S169" s="48"/>
      <c r="T169" s="96"/>
      <c r="AT169" s="24" t="s">
        <v>2419</v>
      </c>
      <c r="AU169" s="24" t="s">
        <v>85</v>
      </c>
    </row>
    <row r="170" s="12" customFormat="1">
      <c r="B170" s="245"/>
      <c r="C170" s="246"/>
      <c r="D170" s="236" t="s">
        <v>162</v>
      </c>
      <c r="E170" s="247" t="s">
        <v>21</v>
      </c>
      <c r="F170" s="248" t="s">
        <v>2555</v>
      </c>
      <c r="G170" s="246"/>
      <c r="H170" s="249">
        <v>1.05</v>
      </c>
      <c r="I170" s="250"/>
      <c r="J170" s="246"/>
      <c r="K170" s="246"/>
      <c r="L170" s="251"/>
      <c r="M170" s="252"/>
      <c r="N170" s="253"/>
      <c r="O170" s="253"/>
      <c r="P170" s="253"/>
      <c r="Q170" s="253"/>
      <c r="R170" s="253"/>
      <c r="S170" s="253"/>
      <c r="T170" s="254"/>
      <c r="AT170" s="255" t="s">
        <v>162</v>
      </c>
      <c r="AU170" s="255" t="s">
        <v>85</v>
      </c>
      <c r="AV170" s="12" t="s">
        <v>85</v>
      </c>
      <c r="AW170" s="12" t="s">
        <v>36</v>
      </c>
      <c r="AX170" s="12" t="s">
        <v>38</v>
      </c>
      <c r="AY170" s="255" t="s">
        <v>154</v>
      </c>
    </row>
    <row r="171" s="1" customFormat="1" ht="16.5" customHeight="1">
      <c r="B171" s="47"/>
      <c r="C171" s="222" t="s">
        <v>499</v>
      </c>
      <c r="D171" s="222" t="s">
        <v>156</v>
      </c>
      <c r="E171" s="223" t="s">
        <v>2590</v>
      </c>
      <c r="F171" s="224" t="s">
        <v>2591</v>
      </c>
      <c r="G171" s="225" t="s">
        <v>2592</v>
      </c>
      <c r="H171" s="293"/>
      <c r="I171" s="227"/>
      <c r="J171" s="228">
        <f>ROUND(I171*H171,2)</f>
        <v>0</v>
      </c>
      <c r="K171" s="224" t="s">
        <v>21</v>
      </c>
      <c r="L171" s="73"/>
      <c r="M171" s="229" t="s">
        <v>21</v>
      </c>
      <c r="N171" s="294" t="s">
        <v>47</v>
      </c>
      <c r="O171" s="295"/>
      <c r="P171" s="296">
        <f>O171*H171</f>
        <v>0</v>
      </c>
      <c r="Q171" s="296">
        <v>0</v>
      </c>
      <c r="R171" s="296">
        <f>Q171*H171</f>
        <v>0</v>
      </c>
      <c r="S171" s="296">
        <v>0</v>
      </c>
      <c r="T171" s="297">
        <f>S171*H171</f>
        <v>0</v>
      </c>
      <c r="AR171" s="24" t="s">
        <v>583</v>
      </c>
      <c r="AT171" s="24" t="s">
        <v>156</v>
      </c>
      <c r="AU171" s="24" t="s">
        <v>85</v>
      </c>
      <c r="AY171" s="24" t="s">
        <v>154</v>
      </c>
      <c r="BE171" s="233">
        <f>IF(N171="základní",J171,0)</f>
        <v>0</v>
      </c>
      <c r="BF171" s="233">
        <f>IF(N171="snížená",J171,0)</f>
        <v>0</v>
      </c>
      <c r="BG171" s="233">
        <f>IF(N171="zákl. přenesená",J171,0)</f>
        <v>0</v>
      </c>
      <c r="BH171" s="233">
        <f>IF(N171="sníž. přenesená",J171,0)</f>
        <v>0</v>
      </c>
      <c r="BI171" s="233">
        <f>IF(N171="nulová",J171,0)</f>
        <v>0</v>
      </c>
      <c r="BJ171" s="24" t="s">
        <v>38</v>
      </c>
      <c r="BK171" s="233">
        <f>ROUND(I171*H171,2)</f>
        <v>0</v>
      </c>
      <c r="BL171" s="24" t="s">
        <v>583</v>
      </c>
      <c r="BM171" s="24" t="s">
        <v>2593</v>
      </c>
    </row>
    <row r="172" s="1" customFormat="1" ht="6.96" customHeight="1">
      <c r="B172" s="68"/>
      <c r="C172" s="69"/>
      <c r="D172" s="69"/>
      <c r="E172" s="69"/>
      <c r="F172" s="69"/>
      <c r="G172" s="69"/>
      <c r="H172" s="69"/>
      <c r="I172" s="167"/>
      <c r="J172" s="69"/>
      <c r="K172" s="69"/>
      <c r="L172" s="73"/>
    </row>
  </sheetData>
  <sheetProtection sheet="1" autoFilter="0" formatColumns="0" formatRows="0" objects="1" scenarios="1" spinCount="100000" saltValue="45WXMQrOh9IB5vl2zkO+3ezW+DOwJCx+K6nIB6jUXh+i7IaH59CrqM6o1urmIKkWQYSWJsl4JkGVB45upiHO3w==" hashValue="w6EmUfwfR1K0dx6wKm7f68jllOOTd2X70pDJorf6WmHiNgMNA3WoDTVFz9v7jABw1vW6NQn2llVr2lwCZOgCVw==" algorithmName="SHA-512" password="CC35"/>
  <autoFilter ref="C81:K171"/>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94</v>
      </c>
      <c r="G1" s="140" t="s">
        <v>95</v>
      </c>
      <c r="H1" s="140"/>
      <c r="I1" s="141"/>
      <c r="J1" s="140" t="s">
        <v>96</v>
      </c>
      <c r="K1" s="139" t="s">
        <v>97</v>
      </c>
      <c r="L1" s="140" t="s">
        <v>98</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42"/>
      <c r="J3" s="26"/>
      <c r="K3" s="27"/>
      <c r="AT3" s="24" t="s">
        <v>85</v>
      </c>
    </row>
    <row r="4" ht="36.96" customHeight="1">
      <c r="B4" s="28"/>
      <c r="C4" s="29"/>
      <c r="D4" s="30" t="s">
        <v>99</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Dolní Žleb ON-oprava (střecha a obálka budovy)</v>
      </c>
      <c r="F7" s="40"/>
      <c r="G7" s="40"/>
      <c r="H7" s="40"/>
      <c r="I7" s="143"/>
      <c r="J7" s="29"/>
      <c r="K7" s="31"/>
    </row>
    <row r="8" s="1" customFormat="1">
      <c r="B8" s="47"/>
      <c r="C8" s="48"/>
      <c r="D8" s="40" t="s">
        <v>100</v>
      </c>
      <c r="E8" s="48"/>
      <c r="F8" s="48"/>
      <c r="G8" s="48"/>
      <c r="H8" s="48"/>
      <c r="I8" s="145"/>
      <c r="J8" s="48"/>
      <c r="K8" s="52"/>
    </row>
    <row r="9" s="1" customFormat="1" ht="36.96" customHeight="1">
      <c r="B9" s="47"/>
      <c r="C9" s="48"/>
      <c r="D9" s="48"/>
      <c r="E9" s="146" t="s">
        <v>2594</v>
      </c>
      <c r="F9" s="48"/>
      <c r="G9" s="48"/>
      <c r="H9" s="48"/>
      <c r="I9" s="145"/>
      <c r="J9" s="48"/>
      <c r="K9" s="52"/>
    </row>
    <row r="10" s="1" customFormat="1">
      <c r="B10" s="47"/>
      <c r="C10" s="48"/>
      <c r="D10" s="48"/>
      <c r="E10" s="48"/>
      <c r="F10" s="48"/>
      <c r="G10" s="48"/>
      <c r="H10" s="48"/>
      <c r="I10" s="145"/>
      <c r="J10" s="48"/>
      <c r="K10" s="52"/>
    </row>
    <row r="11" s="1" customFormat="1" ht="14.4" customHeight="1">
      <c r="B11" s="47"/>
      <c r="C11" s="48"/>
      <c r="D11" s="40" t="s">
        <v>20</v>
      </c>
      <c r="E11" s="48"/>
      <c r="F11" s="35" t="s">
        <v>21</v>
      </c>
      <c r="G11" s="48"/>
      <c r="H11" s="48"/>
      <c r="I11" s="147" t="s">
        <v>22</v>
      </c>
      <c r="J11" s="35" t="s">
        <v>21</v>
      </c>
      <c r="K11" s="52"/>
    </row>
    <row r="12" s="1" customFormat="1" ht="14.4" customHeight="1">
      <c r="B12" s="47"/>
      <c r="C12" s="48"/>
      <c r="D12" s="40" t="s">
        <v>23</v>
      </c>
      <c r="E12" s="48"/>
      <c r="F12" s="35" t="s">
        <v>24</v>
      </c>
      <c r="G12" s="48"/>
      <c r="H12" s="48"/>
      <c r="I12" s="147" t="s">
        <v>25</v>
      </c>
      <c r="J12" s="148" t="str">
        <f>'Rekapitulace stavby'!AN8</f>
        <v>5.9.2017</v>
      </c>
      <c r="K12" s="52"/>
    </row>
    <row r="13" s="1" customFormat="1" ht="10.8" customHeight="1">
      <c r="B13" s="47"/>
      <c r="C13" s="48"/>
      <c r="D13" s="48"/>
      <c r="E13" s="48"/>
      <c r="F13" s="48"/>
      <c r="G13" s="48"/>
      <c r="H13" s="48"/>
      <c r="I13" s="145"/>
      <c r="J13" s="48"/>
      <c r="K13" s="52"/>
    </row>
    <row r="14" s="1" customFormat="1" ht="14.4" customHeight="1">
      <c r="B14" s="47"/>
      <c r="C14" s="48"/>
      <c r="D14" s="40" t="s">
        <v>29</v>
      </c>
      <c r="E14" s="48"/>
      <c r="F14" s="48"/>
      <c r="G14" s="48"/>
      <c r="H14" s="48"/>
      <c r="I14" s="147" t="s">
        <v>30</v>
      </c>
      <c r="J14" s="35" t="s">
        <v>21</v>
      </c>
      <c r="K14" s="52"/>
    </row>
    <row r="15" s="1" customFormat="1" ht="18" customHeight="1">
      <c r="B15" s="47"/>
      <c r="C15" s="48"/>
      <c r="D15" s="48"/>
      <c r="E15" s="35" t="s">
        <v>102</v>
      </c>
      <c r="F15" s="48"/>
      <c r="G15" s="48"/>
      <c r="H15" s="48"/>
      <c r="I15" s="147" t="s">
        <v>32</v>
      </c>
      <c r="J15" s="35" t="s">
        <v>21</v>
      </c>
      <c r="K15" s="52"/>
    </row>
    <row r="16" s="1" customFormat="1" ht="6.96" customHeight="1">
      <c r="B16" s="47"/>
      <c r="C16" s="48"/>
      <c r="D16" s="48"/>
      <c r="E16" s="48"/>
      <c r="F16" s="48"/>
      <c r="G16" s="48"/>
      <c r="H16" s="48"/>
      <c r="I16" s="145"/>
      <c r="J16" s="48"/>
      <c r="K16" s="52"/>
    </row>
    <row r="17" s="1" customFormat="1" ht="14.4" customHeight="1">
      <c r="B17" s="47"/>
      <c r="C17" s="48"/>
      <c r="D17" s="40" t="s">
        <v>33</v>
      </c>
      <c r="E17" s="48"/>
      <c r="F17" s="48"/>
      <c r="G17" s="48"/>
      <c r="H17" s="48"/>
      <c r="I17" s="147" t="s">
        <v>30</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7" t="s">
        <v>32</v>
      </c>
      <c r="J18" s="35" t="str">
        <f>IF('Rekapitulace stavby'!AN14="Vyplň údaj","",IF('Rekapitulace stavby'!AN14="","",'Rekapitulace stavby'!AN14))</f>
        <v/>
      </c>
      <c r="K18" s="52"/>
    </row>
    <row r="19" s="1" customFormat="1" ht="6.96" customHeight="1">
      <c r="B19" s="47"/>
      <c r="C19" s="48"/>
      <c r="D19" s="48"/>
      <c r="E19" s="48"/>
      <c r="F19" s="48"/>
      <c r="G19" s="48"/>
      <c r="H19" s="48"/>
      <c r="I19" s="145"/>
      <c r="J19" s="48"/>
      <c r="K19" s="52"/>
    </row>
    <row r="20" s="1" customFormat="1" ht="14.4" customHeight="1">
      <c r="B20" s="47"/>
      <c r="C20" s="48"/>
      <c r="D20" s="40" t="s">
        <v>35</v>
      </c>
      <c r="E20" s="48"/>
      <c r="F20" s="48"/>
      <c r="G20" s="48"/>
      <c r="H20" s="48"/>
      <c r="I20" s="147" t="s">
        <v>30</v>
      </c>
      <c r="J20" s="35" t="s">
        <v>21</v>
      </c>
      <c r="K20" s="52"/>
    </row>
    <row r="21" s="1" customFormat="1" ht="18" customHeight="1">
      <c r="B21" s="47"/>
      <c r="C21" s="48"/>
      <c r="D21" s="48"/>
      <c r="E21" s="35" t="s">
        <v>37</v>
      </c>
      <c r="F21" s="48"/>
      <c r="G21" s="48"/>
      <c r="H21" s="48"/>
      <c r="I21" s="147" t="s">
        <v>32</v>
      </c>
      <c r="J21" s="35" t="s">
        <v>21</v>
      </c>
      <c r="K21" s="52"/>
    </row>
    <row r="22" s="1" customFormat="1" ht="6.96" customHeight="1">
      <c r="B22" s="47"/>
      <c r="C22" s="48"/>
      <c r="D22" s="48"/>
      <c r="E22" s="48"/>
      <c r="F22" s="48"/>
      <c r="G22" s="48"/>
      <c r="H22" s="48"/>
      <c r="I22" s="145"/>
      <c r="J22" s="48"/>
      <c r="K22" s="52"/>
    </row>
    <row r="23" s="1" customFormat="1" ht="14.4" customHeight="1">
      <c r="B23" s="47"/>
      <c r="C23" s="48"/>
      <c r="D23" s="40" t="s">
        <v>39</v>
      </c>
      <c r="E23" s="48"/>
      <c r="F23" s="48"/>
      <c r="G23" s="48"/>
      <c r="H23" s="48"/>
      <c r="I23" s="145"/>
      <c r="J23" s="48"/>
      <c r="K23" s="52"/>
    </row>
    <row r="24" s="6" customFormat="1" ht="71.25" customHeight="1">
      <c r="B24" s="149"/>
      <c r="C24" s="150"/>
      <c r="D24" s="150"/>
      <c r="E24" s="45" t="s">
        <v>41</v>
      </c>
      <c r="F24" s="45"/>
      <c r="G24" s="45"/>
      <c r="H24" s="45"/>
      <c r="I24" s="151"/>
      <c r="J24" s="150"/>
      <c r="K24" s="152"/>
    </row>
    <row r="25" s="1" customFormat="1" ht="6.96" customHeight="1">
      <c r="B25" s="47"/>
      <c r="C25" s="48"/>
      <c r="D25" s="48"/>
      <c r="E25" s="48"/>
      <c r="F25" s="48"/>
      <c r="G25" s="48"/>
      <c r="H25" s="48"/>
      <c r="I25" s="145"/>
      <c r="J25" s="48"/>
      <c r="K25" s="52"/>
    </row>
    <row r="26" s="1" customFormat="1" ht="6.96" customHeight="1">
      <c r="B26" s="47"/>
      <c r="C26" s="48"/>
      <c r="D26" s="107"/>
      <c r="E26" s="107"/>
      <c r="F26" s="107"/>
      <c r="G26" s="107"/>
      <c r="H26" s="107"/>
      <c r="I26" s="153"/>
      <c r="J26" s="107"/>
      <c r="K26" s="154"/>
    </row>
    <row r="27" s="1" customFormat="1" ht="25.44" customHeight="1">
      <c r="B27" s="47"/>
      <c r="C27" s="48"/>
      <c r="D27" s="155" t="s">
        <v>42</v>
      </c>
      <c r="E27" s="48"/>
      <c r="F27" s="48"/>
      <c r="G27" s="48"/>
      <c r="H27" s="48"/>
      <c r="I27" s="145"/>
      <c r="J27" s="156">
        <f>ROUND(J85,0)</f>
        <v>0</v>
      </c>
      <c r="K27" s="52"/>
    </row>
    <row r="28" s="1" customFormat="1" ht="6.96" customHeight="1">
      <c r="B28" s="47"/>
      <c r="C28" s="48"/>
      <c r="D28" s="107"/>
      <c r="E28" s="107"/>
      <c r="F28" s="107"/>
      <c r="G28" s="107"/>
      <c r="H28" s="107"/>
      <c r="I28" s="153"/>
      <c r="J28" s="107"/>
      <c r="K28" s="154"/>
    </row>
    <row r="29" s="1" customFormat="1" ht="14.4" customHeight="1">
      <c r="B29" s="47"/>
      <c r="C29" s="48"/>
      <c r="D29" s="48"/>
      <c r="E29" s="48"/>
      <c r="F29" s="53" t="s">
        <v>44</v>
      </c>
      <c r="G29" s="48"/>
      <c r="H29" s="48"/>
      <c r="I29" s="157" t="s">
        <v>43</v>
      </c>
      <c r="J29" s="53" t="s">
        <v>45</v>
      </c>
      <c r="K29" s="52"/>
    </row>
    <row r="30" s="1" customFormat="1" ht="14.4" customHeight="1">
      <c r="B30" s="47"/>
      <c r="C30" s="48"/>
      <c r="D30" s="56" t="s">
        <v>46</v>
      </c>
      <c r="E30" s="56" t="s">
        <v>47</v>
      </c>
      <c r="F30" s="158">
        <f>ROUND(SUM(BE85:BE192), 0)</f>
        <v>0</v>
      </c>
      <c r="G30" s="48"/>
      <c r="H30" s="48"/>
      <c r="I30" s="159">
        <v>0.20999999999999999</v>
      </c>
      <c r="J30" s="158">
        <f>ROUND(ROUND((SUM(BE85:BE192)), 0)*I30, 1)</f>
        <v>0</v>
      </c>
      <c r="K30" s="52"/>
    </row>
    <row r="31" s="1" customFormat="1" ht="14.4" customHeight="1">
      <c r="B31" s="47"/>
      <c r="C31" s="48"/>
      <c r="D31" s="48"/>
      <c r="E31" s="56" t="s">
        <v>48</v>
      </c>
      <c r="F31" s="158">
        <f>ROUND(SUM(BF85:BF192), 0)</f>
        <v>0</v>
      </c>
      <c r="G31" s="48"/>
      <c r="H31" s="48"/>
      <c r="I31" s="159">
        <v>0.14999999999999999</v>
      </c>
      <c r="J31" s="158">
        <f>ROUND(ROUND((SUM(BF85:BF192)), 0)*I31, 1)</f>
        <v>0</v>
      </c>
      <c r="K31" s="52"/>
    </row>
    <row r="32" hidden="1" s="1" customFormat="1" ht="14.4" customHeight="1">
      <c r="B32" s="47"/>
      <c r="C32" s="48"/>
      <c r="D32" s="48"/>
      <c r="E32" s="56" t="s">
        <v>49</v>
      </c>
      <c r="F32" s="158">
        <f>ROUND(SUM(BG85:BG192), 0)</f>
        <v>0</v>
      </c>
      <c r="G32" s="48"/>
      <c r="H32" s="48"/>
      <c r="I32" s="159">
        <v>0.20999999999999999</v>
      </c>
      <c r="J32" s="158">
        <v>0</v>
      </c>
      <c r="K32" s="52"/>
    </row>
    <row r="33" hidden="1" s="1" customFormat="1" ht="14.4" customHeight="1">
      <c r="B33" s="47"/>
      <c r="C33" s="48"/>
      <c r="D33" s="48"/>
      <c r="E33" s="56" t="s">
        <v>50</v>
      </c>
      <c r="F33" s="158">
        <f>ROUND(SUM(BH85:BH192), 0)</f>
        <v>0</v>
      </c>
      <c r="G33" s="48"/>
      <c r="H33" s="48"/>
      <c r="I33" s="159">
        <v>0.14999999999999999</v>
      </c>
      <c r="J33" s="158">
        <v>0</v>
      </c>
      <c r="K33" s="52"/>
    </row>
    <row r="34" hidden="1" s="1" customFormat="1" ht="14.4" customHeight="1">
      <c r="B34" s="47"/>
      <c r="C34" s="48"/>
      <c r="D34" s="48"/>
      <c r="E34" s="56" t="s">
        <v>51</v>
      </c>
      <c r="F34" s="158">
        <f>ROUND(SUM(BI85:BI192), 0)</f>
        <v>0</v>
      </c>
      <c r="G34" s="48"/>
      <c r="H34" s="48"/>
      <c r="I34" s="159">
        <v>0</v>
      </c>
      <c r="J34" s="158">
        <v>0</v>
      </c>
      <c r="K34" s="52"/>
    </row>
    <row r="35" s="1" customFormat="1" ht="6.96" customHeight="1">
      <c r="B35" s="47"/>
      <c r="C35" s="48"/>
      <c r="D35" s="48"/>
      <c r="E35" s="48"/>
      <c r="F35" s="48"/>
      <c r="G35" s="48"/>
      <c r="H35" s="48"/>
      <c r="I35" s="145"/>
      <c r="J35" s="48"/>
      <c r="K35" s="52"/>
    </row>
    <row r="36" s="1" customFormat="1" ht="25.44" customHeight="1">
      <c r="B36" s="47"/>
      <c r="C36" s="160"/>
      <c r="D36" s="161" t="s">
        <v>52</v>
      </c>
      <c r="E36" s="99"/>
      <c r="F36" s="99"/>
      <c r="G36" s="162" t="s">
        <v>53</v>
      </c>
      <c r="H36" s="163" t="s">
        <v>54</v>
      </c>
      <c r="I36" s="164"/>
      <c r="J36" s="165">
        <f>SUM(J27:J34)</f>
        <v>0</v>
      </c>
      <c r="K36" s="166"/>
    </row>
    <row r="37" s="1" customFormat="1" ht="14.4" customHeight="1">
      <c r="B37" s="68"/>
      <c r="C37" s="69"/>
      <c r="D37" s="69"/>
      <c r="E37" s="69"/>
      <c r="F37" s="69"/>
      <c r="G37" s="69"/>
      <c r="H37" s="69"/>
      <c r="I37" s="167"/>
      <c r="J37" s="69"/>
      <c r="K37" s="70"/>
    </row>
    <row r="41" s="1" customFormat="1" ht="6.96" customHeight="1">
      <c r="B41" s="168"/>
      <c r="C41" s="169"/>
      <c r="D41" s="169"/>
      <c r="E41" s="169"/>
      <c r="F41" s="169"/>
      <c r="G41" s="169"/>
      <c r="H41" s="169"/>
      <c r="I41" s="170"/>
      <c r="J41" s="169"/>
      <c r="K41" s="171"/>
    </row>
    <row r="42" s="1" customFormat="1" ht="36.96" customHeight="1">
      <c r="B42" s="47"/>
      <c r="C42" s="30" t="s">
        <v>103</v>
      </c>
      <c r="D42" s="48"/>
      <c r="E42" s="48"/>
      <c r="F42" s="48"/>
      <c r="G42" s="48"/>
      <c r="H42" s="48"/>
      <c r="I42" s="145"/>
      <c r="J42" s="48"/>
      <c r="K42" s="52"/>
    </row>
    <row r="43" s="1" customFormat="1" ht="6.96" customHeight="1">
      <c r="B43" s="47"/>
      <c r="C43" s="48"/>
      <c r="D43" s="48"/>
      <c r="E43" s="48"/>
      <c r="F43" s="48"/>
      <c r="G43" s="48"/>
      <c r="H43" s="48"/>
      <c r="I43" s="145"/>
      <c r="J43" s="48"/>
      <c r="K43" s="52"/>
    </row>
    <row r="44" s="1" customFormat="1" ht="14.4" customHeight="1">
      <c r="B44" s="47"/>
      <c r="C44" s="40" t="s">
        <v>18</v>
      </c>
      <c r="D44" s="48"/>
      <c r="E44" s="48"/>
      <c r="F44" s="48"/>
      <c r="G44" s="48"/>
      <c r="H44" s="48"/>
      <c r="I44" s="145"/>
      <c r="J44" s="48"/>
      <c r="K44" s="52"/>
    </row>
    <row r="45" s="1" customFormat="1" ht="16.5" customHeight="1">
      <c r="B45" s="47"/>
      <c r="C45" s="48"/>
      <c r="D45" s="48"/>
      <c r="E45" s="144" t="str">
        <f>E7</f>
        <v>Dolní Žleb ON-oprava (střecha a obálka budovy)</v>
      </c>
      <c r="F45" s="40"/>
      <c r="G45" s="40"/>
      <c r="H45" s="40"/>
      <c r="I45" s="145"/>
      <c r="J45" s="48"/>
      <c r="K45" s="52"/>
    </row>
    <row r="46" s="1" customFormat="1" ht="14.4" customHeight="1">
      <c r="B46" s="47"/>
      <c r="C46" s="40" t="s">
        <v>100</v>
      </c>
      <c r="D46" s="48"/>
      <c r="E46" s="48"/>
      <c r="F46" s="48"/>
      <c r="G46" s="48"/>
      <c r="H46" s="48"/>
      <c r="I46" s="145"/>
      <c r="J46" s="48"/>
      <c r="K46" s="52"/>
    </row>
    <row r="47" s="1" customFormat="1" ht="17.25" customHeight="1">
      <c r="B47" s="47"/>
      <c r="C47" s="48"/>
      <c r="D47" s="48"/>
      <c r="E47" s="146" t="str">
        <f>E9</f>
        <v>SO-03 - ŽST Dolní Žleb - sanace nosných zděných konstrukcí</v>
      </c>
      <c r="F47" s="48"/>
      <c r="G47" s="48"/>
      <c r="H47" s="48"/>
      <c r="I47" s="145"/>
      <c r="J47" s="48"/>
      <c r="K47" s="52"/>
    </row>
    <row r="48" s="1" customFormat="1" ht="6.96" customHeight="1">
      <c r="B48" s="47"/>
      <c r="C48" s="48"/>
      <c r="D48" s="48"/>
      <c r="E48" s="48"/>
      <c r="F48" s="48"/>
      <c r="G48" s="48"/>
      <c r="H48" s="48"/>
      <c r="I48" s="145"/>
      <c r="J48" s="48"/>
      <c r="K48" s="52"/>
    </row>
    <row r="49" s="1" customFormat="1" ht="18" customHeight="1">
      <c r="B49" s="47"/>
      <c r="C49" s="40" t="s">
        <v>23</v>
      </c>
      <c r="D49" s="48"/>
      <c r="E49" s="48"/>
      <c r="F49" s="35" t="str">
        <f>F12</f>
        <v>Dolní Žleb</v>
      </c>
      <c r="G49" s="48"/>
      <c r="H49" s="48"/>
      <c r="I49" s="147" t="s">
        <v>25</v>
      </c>
      <c r="J49" s="148" t="str">
        <f>IF(J12="","",J12)</f>
        <v>5.9.2017</v>
      </c>
      <c r="K49" s="52"/>
    </row>
    <row r="50" s="1" customFormat="1" ht="6.96" customHeight="1">
      <c r="B50" s="47"/>
      <c r="C50" s="48"/>
      <c r="D50" s="48"/>
      <c r="E50" s="48"/>
      <c r="F50" s="48"/>
      <c r="G50" s="48"/>
      <c r="H50" s="48"/>
      <c r="I50" s="145"/>
      <c r="J50" s="48"/>
      <c r="K50" s="52"/>
    </row>
    <row r="51" s="1" customFormat="1">
      <c r="B51" s="47"/>
      <c r="C51" s="40" t="s">
        <v>29</v>
      </c>
      <c r="D51" s="48"/>
      <c r="E51" s="48"/>
      <c r="F51" s="35" t="str">
        <f>E15</f>
        <v>SŽDC, s.p.</v>
      </c>
      <c r="G51" s="48"/>
      <c r="H51" s="48"/>
      <c r="I51" s="147" t="s">
        <v>35</v>
      </c>
      <c r="J51" s="45" t="str">
        <f>E21</f>
        <v>Tomáš Hladík</v>
      </c>
      <c r="K51" s="52"/>
    </row>
    <row r="52" s="1" customFormat="1" ht="14.4" customHeight="1">
      <c r="B52" s="47"/>
      <c r="C52" s="40" t="s">
        <v>33</v>
      </c>
      <c r="D52" s="48"/>
      <c r="E52" s="48"/>
      <c r="F52" s="35" t="str">
        <f>IF(E18="","",E18)</f>
        <v/>
      </c>
      <c r="G52" s="48"/>
      <c r="H52" s="48"/>
      <c r="I52" s="145"/>
      <c r="J52" s="172"/>
      <c r="K52" s="52"/>
    </row>
    <row r="53" s="1" customFormat="1" ht="10.32" customHeight="1">
      <c r="B53" s="47"/>
      <c r="C53" s="48"/>
      <c r="D53" s="48"/>
      <c r="E53" s="48"/>
      <c r="F53" s="48"/>
      <c r="G53" s="48"/>
      <c r="H53" s="48"/>
      <c r="I53" s="145"/>
      <c r="J53" s="48"/>
      <c r="K53" s="52"/>
    </row>
    <row r="54" s="1" customFormat="1" ht="29.28" customHeight="1">
      <c r="B54" s="47"/>
      <c r="C54" s="173" t="s">
        <v>104</v>
      </c>
      <c r="D54" s="160"/>
      <c r="E54" s="160"/>
      <c r="F54" s="160"/>
      <c r="G54" s="160"/>
      <c r="H54" s="160"/>
      <c r="I54" s="174"/>
      <c r="J54" s="175" t="s">
        <v>105</v>
      </c>
      <c r="K54" s="176"/>
    </row>
    <row r="55" s="1" customFormat="1" ht="10.32" customHeight="1">
      <c r="B55" s="47"/>
      <c r="C55" s="48"/>
      <c r="D55" s="48"/>
      <c r="E55" s="48"/>
      <c r="F55" s="48"/>
      <c r="G55" s="48"/>
      <c r="H55" s="48"/>
      <c r="I55" s="145"/>
      <c r="J55" s="48"/>
      <c r="K55" s="52"/>
    </row>
    <row r="56" s="1" customFormat="1" ht="29.28" customHeight="1">
      <c r="B56" s="47"/>
      <c r="C56" s="177" t="s">
        <v>106</v>
      </c>
      <c r="D56" s="48"/>
      <c r="E56" s="48"/>
      <c r="F56" s="48"/>
      <c r="G56" s="48"/>
      <c r="H56" s="48"/>
      <c r="I56" s="145"/>
      <c r="J56" s="156">
        <f>J85</f>
        <v>0</v>
      </c>
      <c r="K56" s="52"/>
      <c r="AU56" s="24" t="s">
        <v>107</v>
      </c>
    </row>
    <row r="57" s="7" customFormat="1" ht="24.96" customHeight="1">
      <c r="B57" s="178"/>
      <c r="C57" s="179"/>
      <c r="D57" s="180" t="s">
        <v>2408</v>
      </c>
      <c r="E57" s="181"/>
      <c r="F57" s="181"/>
      <c r="G57" s="181"/>
      <c r="H57" s="181"/>
      <c r="I57" s="182"/>
      <c r="J57" s="183">
        <f>J86</f>
        <v>0</v>
      </c>
      <c r="K57" s="184"/>
    </row>
    <row r="58" s="8" customFormat="1" ht="19.92" customHeight="1">
      <c r="B58" s="185"/>
      <c r="C58" s="186"/>
      <c r="D58" s="187" t="s">
        <v>2595</v>
      </c>
      <c r="E58" s="188"/>
      <c r="F58" s="188"/>
      <c r="G58" s="188"/>
      <c r="H58" s="188"/>
      <c r="I58" s="189"/>
      <c r="J58" s="190">
        <f>J87</f>
        <v>0</v>
      </c>
      <c r="K58" s="191"/>
    </row>
    <row r="59" s="8" customFormat="1" ht="19.92" customHeight="1">
      <c r="B59" s="185"/>
      <c r="C59" s="186"/>
      <c r="D59" s="187" t="s">
        <v>2596</v>
      </c>
      <c r="E59" s="188"/>
      <c r="F59" s="188"/>
      <c r="G59" s="188"/>
      <c r="H59" s="188"/>
      <c r="I59" s="189"/>
      <c r="J59" s="190">
        <f>J91</f>
        <v>0</v>
      </c>
      <c r="K59" s="191"/>
    </row>
    <row r="60" s="8" customFormat="1" ht="19.92" customHeight="1">
      <c r="B60" s="185"/>
      <c r="C60" s="186"/>
      <c r="D60" s="187" t="s">
        <v>2597</v>
      </c>
      <c r="E60" s="188"/>
      <c r="F60" s="188"/>
      <c r="G60" s="188"/>
      <c r="H60" s="188"/>
      <c r="I60" s="189"/>
      <c r="J60" s="190">
        <f>J175</f>
        <v>0</v>
      </c>
      <c r="K60" s="191"/>
    </row>
    <row r="61" s="7" customFormat="1" ht="24.96" customHeight="1">
      <c r="B61" s="178"/>
      <c r="C61" s="179"/>
      <c r="D61" s="180" t="s">
        <v>2598</v>
      </c>
      <c r="E61" s="181"/>
      <c r="F61" s="181"/>
      <c r="G61" s="181"/>
      <c r="H61" s="181"/>
      <c r="I61" s="182"/>
      <c r="J61" s="183">
        <f>J178</f>
        <v>0</v>
      </c>
      <c r="K61" s="184"/>
    </row>
    <row r="62" s="8" customFormat="1" ht="19.92" customHeight="1">
      <c r="B62" s="185"/>
      <c r="C62" s="186"/>
      <c r="D62" s="187" t="s">
        <v>2599</v>
      </c>
      <c r="E62" s="188"/>
      <c r="F62" s="188"/>
      <c r="G62" s="188"/>
      <c r="H62" s="188"/>
      <c r="I62" s="189"/>
      <c r="J62" s="190">
        <f>J179</f>
        <v>0</v>
      </c>
      <c r="K62" s="191"/>
    </row>
    <row r="63" s="7" customFormat="1" ht="24.96" customHeight="1">
      <c r="B63" s="178"/>
      <c r="C63" s="179"/>
      <c r="D63" s="180" t="s">
        <v>2600</v>
      </c>
      <c r="E63" s="181"/>
      <c r="F63" s="181"/>
      <c r="G63" s="181"/>
      <c r="H63" s="181"/>
      <c r="I63" s="182"/>
      <c r="J63" s="183">
        <f>J188</f>
        <v>0</v>
      </c>
      <c r="K63" s="184"/>
    </row>
    <row r="64" s="8" customFormat="1" ht="19.92" customHeight="1">
      <c r="B64" s="185"/>
      <c r="C64" s="186"/>
      <c r="D64" s="187" t="s">
        <v>2601</v>
      </c>
      <c r="E64" s="188"/>
      <c r="F64" s="188"/>
      <c r="G64" s="188"/>
      <c r="H64" s="188"/>
      <c r="I64" s="189"/>
      <c r="J64" s="190">
        <f>J189</f>
        <v>0</v>
      </c>
      <c r="K64" s="191"/>
    </row>
    <row r="65" s="8" customFormat="1" ht="19.92" customHeight="1">
      <c r="B65" s="185"/>
      <c r="C65" s="186"/>
      <c r="D65" s="187" t="s">
        <v>2602</v>
      </c>
      <c r="E65" s="188"/>
      <c r="F65" s="188"/>
      <c r="G65" s="188"/>
      <c r="H65" s="188"/>
      <c r="I65" s="189"/>
      <c r="J65" s="190">
        <f>J191</f>
        <v>0</v>
      </c>
      <c r="K65" s="191"/>
    </row>
    <row r="66" s="1" customFormat="1" ht="21.84" customHeight="1">
      <c r="B66" s="47"/>
      <c r="C66" s="48"/>
      <c r="D66" s="48"/>
      <c r="E66" s="48"/>
      <c r="F66" s="48"/>
      <c r="G66" s="48"/>
      <c r="H66" s="48"/>
      <c r="I66" s="145"/>
      <c r="J66" s="48"/>
      <c r="K66" s="52"/>
    </row>
    <row r="67" s="1" customFormat="1" ht="6.96" customHeight="1">
      <c r="B67" s="68"/>
      <c r="C67" s="69"/>
      <c r="D67" s="69"/>
      <c r="E67" s="69"/>
      <c r="F67" s="69"/>
      <c r="G67" s="69"/>
      <c r="H67" s="69"/>
      <c r="I67" s="167"/>
      <c r="J67" s="69"/>
      <c r="K67" s="70"/>
    </row>
    <row r="71" s="1" customFormat="1" ht="6.96" customHeight="1">
      <c r="B71" s="71"/>
      <c r="C71" s="72"/>
      <c r="D71" s="72"/>
      <c r="E71" s="72"/>
      <c r="F71" s="72"/>
      <c r="G71" s="72"/>
      <c r="H71" s="72"/>
      <c r="I71" s="170"/>
      <c r="J71" s="72"/>
      <c r="K71" s="72"/>
      <c r="L71" s="73"/>
    </row>
    <row r="72" s="1" customFormat="1" ht="36.96" customHeight="1">
      <c r="B72" s="47"/>
      <c r="C72" s="74" t="s">
        <v>138</v>
      </c>
      <c r="D72" s="75"/>
      <c r="E72" s="75"/>
      <c r="F72" s="75"/>
      <c r="G72" s="75"/>
      <c r="H72" s="75"/>
      <c r="I72" s="192"/>
      <c r="J72" s="75"/>
      <c r="K72" s="75"/>
      <c r="L72" s="73"/>
    </row>
    <row r="73" s="1" customFormat="1" ht="6.96" customHeight="1">
      <c r="B73" s="47"/>
      <c r="C73" s="75"/>
      <c r="D73" s="75"/>
      <c r="E73" s="75"/>
      <c r="F73" s="75"/>
      <c r="G73" s="75"/>
      <c r="H73" s="75"/>
      <c r="I73" s="192"/>
      <c r="J73" s="75"/>
      <c r="K73" s="75"/>
      <c r="L73" s="73"/>
    </row>
    <row r="74" s="1" customFormat="1" ht="14.4" customHeight="1">
      <c r="B74" s="47"/>
      <c r="C74" s="77" t="s">
        <v>18</v>
      </c>
      <c r="D74" s="75"/>
      <c r="E74" s="75"/>
      <c r="F74" s="75"/>
      <c r="G74" s="75"/>
      <c r="H74" s="75"/>
      <c r="I74" s="192"/>
      <c r="J74" s="75"/>
      <c r="K74" s="75"/>
      <c r="L74" s="73"/>
    </row>
    <row r="75" s="1" customFormat="1" ht="16.5" customHeight="1">
      <c r="B75" s="47"/>
      <c r="C75" s="75"/>
      <c r="D75" s="75"/>
      <c r="E75" s="193" t="str">
        <f>E7</f>
        <v>Dolní Žleb ON-oprava (střecha a obálka budovy)</v>
      </c>
      <c r="F75" s="77"/>
      <c r="G75" s="77"/>
      <c r="H75" s="77"/>
      <c r="I75" s="192"/>
      <c r="J75" s="75"/>
      <c r="K75" s="75"/>
      <c r="L75" s="73"/>
    </row>
    <row r="76" s="1" customFormat="1" ht="14.4" customHeight="1">
      <c r="B76" s="47"/>
      <c r="C76" s="77" t="s">
        <v>100</v>
      </c>
      <c r="D76" s="75"/>
      <c r="E76" s="75"/>
      <c r="F76" s="75"/>
      <c r="G76" s="75"/>
      <c r="H76" s="75"/>
      <c r="I76" s="192"/>
      <c r="J76" s="75"/>
      <c r="K76" s="75"/>
      <c r="L76" s="73"/>
    </row>
    <row r="77" s="1" customFormat="1" ht="17.25" customHeight="1">
      <c r="B77" s="47"/>
      <c r="C77" s="75"/>
      <c r="D77" s="75"/>
      <c r="E77" s="83" t="str">
        <f>E9</f>
        <v>SO-03 - ŽST Dolní Žleb - sanace nosných zděných konstrukcí</v>
      </c>
      <c r="F77" s="75"/>
      <c r="G77" s="75"/>
      <c r="H77" s="75"/>
      <c r="I77" s="192"/>
      <c r="J77" s="75"/>
      <c r="K77" s="75"/>
      <c r="L77" s="73"/>
    </row>
    <row r="78" s="1" customFormat="1" ht="6.96" customHeight="1">
      <c r="B78" s="47"/>
      <c r="C78" s="75"/>
      <c r="D78" s="75"/>
      <c r="E78" s="75"/>
      <c r="F78" s="75"/>
      <c r="G78" s="75"/>
      <c r="H78" s="75"/>
      <c r="I78" s="192"/>
      <c r="J78" s="75"/>
      <c r="K78" s="75"/>
      <c r="L78" s="73"/>
    </row>
    <row r="79" s="1" customFormat="1" ht="18" customHeight="1">
      <c r="B79" s="47"/>
      <c r="C79" s="77" t="s">
        <v>23</v>
      </c>
      <c r="D79" s="75"/>
      <c r="E79" s="75"/>
      <c r="F79" s="194" t="str">
        <f>F12</f>
        <v>Dolní Žleb</v>
      </c>
      <c r="G79" s="75"/>
      <c r="H79" s="75"/>
      <c r="I79" s="195" t="s">
        <v>25</v>
      </c>
      <c r="J79" s="86" t="str">
        <f>IF(J12="","",J12)</f>
        <v>5.9.2017</v>
      </c>
      <c r="K79" s="75"/>
      <c r="L79" s="73"/>
    </row>
    <row r="80" s="1" customFormat="1" ht="6.96" customHeight="1">
      <c r="B80" s="47"/>
      <c r="C80" s="75"/>
      <c r="D80" s="75"/>
      <c r="E80" s="75"/>
      <c r="F80" s="75"/>
      <c r="G80" s="75"/>
      <c r="H80" s="75"/>
      <c r="I80" s="192"/>
      <c r="J80" s="75"/>
      <c r="K80" s="75"/>
      <c r="L80" s="73"/>
    </row>
    <row r="81" s="1" customFormat="1">
      <c r="B81" s="47"/>
      <c r="C81" s="77" t="s">
        <v>29</v>
      </c>
      <c r="D81" s="75"/>
      <c r="E81" s="75"/>
      <c r="F81" s="194" t="str">
        <f>E15</f>
        <v>SŽDC, s.p.</v>
      </c>
      <c r="G81" s="75"/>
      <c r="H81" s="75"/>
      <c r="I81" s="195" t="s">
        <v>35</v>
      </c>
      <c r="J81" s="194" t="str">
        <f>E21</f>
        <v>Tomáš Hladík</v>
      </c>
      <c r="K81" s="75"/>
      <c r="L81" s="73"/>
    </row>
    <row r="82" s="1" customFormat="1" ht="14.4" customHeight="1">
      <c r="B82" s="47"/>
      <c r="C82" s="77" t="s">
        <v>33</v>
      </c>
      <c r="D82" s="75"/>
      <c r="E82" s="75"/>
      <c r="F82" s="194" t="str">
        <f>IF(E18="","",E18)</f>
        <v/>
      </c>
      <c r="G82" s="75"/>
      <c r="H82" s="75"/>
      <c r="I82" s="192"/>
      <c r="J82" s="75"/>
      <c r="K82" s="75"/>
      <c r="L82" s="73"/>
    </row>
    <row r="83" s="1" customFormat="1" ht="10.32" customHeight="1">
      <c r="B83" s="47"/>
      <c r="C83" s="75"/>
      <c r="D83" s="75"/>
      <c r="E83" s="75"/>
      <c r="F83" s="75"/>
      <c r="G83" s="75"/>
      <c r="H83" s="75"/>
      <c r="I83" s="192"/>
      <c r="J83" s="75"/>
      <c r="K83" s="75"/>
      <c r="L83" s="73"/>
    </row>
    <row r="84" s="9" customFormat="1" ht="29.28" customHeight="1">
      <c r="B84" s="196"/>
      <c r="C84" s="197" t="s">
        <v>139</v>
      </c>
      <c r="D84" s="198" t="s">
        <v>61</v>
      </c>
      <c r="E84" s="198" t="s">
        <v>57</v>
      </c>
      <c r="F84" s="198" t="s">
        <v>140</v>
      </c>
      <c r="G84" s="198" t="s">
        <v>141</v>
      </c>
      <c r="H84" s="198" t="s">
        <v>142</v>
      </c>
      <c r="I84" s="199" t="s">
        <v>143</v>
      </c>
      <c r="J84" s="198" t="s">
        <v>105</v>
      </c>
      <c r="K84" s="200" t="s">
        <v>144</v>
      </c>
      <c r="L84" s="201"/>
      <c r="M84" s="103" t="s">
        <v>145</v>
      </c>
      <c r="N84" s="104" t="s">
        <v>46</v>
      </c>
      <c r="O84" s="104" t="s">
        <v>146</v>
      </c>
      <c r="P84" s="104" t="s">
        <v>147</v>
      </c>
      <c r="Q84" s="104" t="s">
        <v>148</v>
      </c>
      <c r="R84" s="104" t="s">
        <v>149</v>
      </c>
      <c r="S84" s="104" t="s">
        <v>150</v>
      </c>
      <c r="T84" s="105" t="s">
        <v>151</v>
      </c>
    </row>
    <row r="85" s="1" customFormat="1" ht="29.28" customHeight="1">
      <c r="B85" s="47"/>
      <c r="C85" s="109" t="s">
        <v>106</v>
      </c>
      <c r="D85" s="75"/>
      <c r="E85" s="75"/>
      <c r="F85" s="75"/>
      <c r="G85" s="75"/>
      <c r="H85" s="75"/>
      <c r="I85" s="192"/>
      <c r="J85" s="202">
        <f>BK85</f>
        <v>0</v>
      </c>
      <c r="K85" s="75"/>
      <c r="L85" s="73"/>
      <c r="M85" s="106"/>
      <c r="N85" s="107"/>
      <c r="O85" s="107"/>
      <c r="P85" s="203">
        <f>P86+P178+P188</f>
        <v>0</v>
      </c>
      <c r="Q85" s="107"/>
      <c r="R85" s="203">
        <f>R86+R178+R188</f>
        <v>30.213286409999998</v>
      </c>
      <c r="S85" s="107"/>
      <c r="T85" s="204">
        <f>T86+T178+T188</f>
        <v>0</v>
      </c>
      <c r="AT85" s="24" t="s">
        <v>75</v>
      </c>
      <c r="AU85" s="24" t="s">
        <v>107</v>
      </c>
      <c r="BK85" s="205">
        <f>BK86+BK178+BK188</f>
        <v>0</v>
      </c>
    </row>
    <row r="86" s="10" customFormat="1" ht="37.44" customHeight="1">
      <c r="B86" s="206"/>
      <c r="C86" s="207"/>
      <c r="D86" s="208" t="s">
        <v>75</v>
      </c>
      <c r="E86" s="209" t="s">
        <v>152</v>
      </c>
      <c r="F86" s="209" t="s">
        <v>2414</v>
      </c>
      <c r="G86" s="207"/>
      <c r="H86" s="207"/>
      <c r="I86" s="210"/>
      <c r="J86" s="211">
        <f>BK86</f>
        <v>0</v>
      </c>
      <c r="K86" s="207"/>
      <c r="L86" s="212"/>
      <c r="M86" s="213"/>
      <c r="N86" s="214"/>
      <c r="O86" s="214"/>
      <c r="P86" s="215">
        <f>P87+P91+P175</f>
        <v>0</v>
      </c>
      <c r="Q86" s="214"/>
      <c r="R86" s="215">
        <f>R87+R91+R175</f>
        <v>30.19322811</v>
      </c>
      <c r="S86" s="214"/>
      <c r="T86" s="216">
        <f>T87+T91+T175</f>
        <v>0</v>
      </c>
      <c r="AR86" s="217" t="s">
        <v>38</v>
      </c>
      <c r="AT86" s="218" t="s">
        <v>75</v>
      </c>
      <c r="AU86" s="218" t="s">
        <v>76</v>
      </c>
      <c r="AY86" s="217" t="s">
        <v>154</v>
      </c>
      <c r="BK86" s="219">
        <f>BK87+BK91+BK175</f>
        <v>0</v>
      </c>
    </row>
    <row r="87" s="10" customFormat="1" ht="19.92" customHeight="1">
      <c r="B87" s="206"/>
      <c r="C87" s="207"/>
      <c r="D87" s="208" t="s">
        <v>75</v>
      </c>
      <c r="E87" s="220" t="s">
        <v>193</v>
      </c>
      <c r="F87" s="220" t="s">
        <v>2603</v>
      </c>
      <c r="G87" s="207"/>
      <c r="H87" s="207"/>
      <c r="I87" s="210"/>
      <c r="J87" s="221">
        <f>BK87</f>
        <v>0</v>
      </c>
      <c r="K87" s="207"/>
      <c r="L87" s="212"/>
      <c r="M87" s="213"/>
      <c r="N87" s="214"/>
      <c r="O87" s="214"/>
      <c r="P87" s="215">
        <f>SUM(P88:P90)</f>
        <v>0</v>
      </c>
      <c r="Q87" s="214"/>
      <c r="R87" s="215">
        <f>SUM(R88:R90)</f>
        <v>0.035189999999999999</v>
      </c>
      <c r="S87" s="214"/>
      <c r="T87" s="216">
        <f>SUM(T88:T90)</f>
        <v>0</v>
      </c>
      <c r="AR87" s="217" t="s">
        <v>38</v>
      </c>
      <c r="AT87" s="218" t="s">
        <v>75</v>
      </c>
      <c r="AU87" s="218" t="s">
        <v>38</v>
      </c>
      <c r="AY87" s="217" t="s">
        <v>154</v>
      </c>
      <c r="BK87" s="219">
        <f>SUM(BK88:BK90)</f>
        <v>0</v>
      </c>
    </row>
    <row r="88" s="1" customFormat="1" ht="38.25" customHeight="1">
      <c r="B88" s="47"/>
      <c r="C88" s="222" t="s">
        <v>38</v>
      </c>
      <c r="D88" s="222" t="s">
        <v>156</v>
      </c>
      <c r="E88" s="223" t="s">
        <v>2604</v>
      </c>
      <c r="F88" s="224" t="s">
        <v>2605</v>
      </c>
      <c r="G88" s="225" t="s">
        <v>159</v>
      </c>
      <c r="H88" s="226">
        <v>58.649999999999999</v>
      </c>
      <c r="I88" s="227"/>
      <c r="J88" s="228">
        <f>ROUND(I88*H88,2)</f>
        <v>0</v>
      </c>
      <c r="K88" s="224" t="s">
        <v>2606</v>
      </c>
      <c r="L88" s="73"/>
      <c r="M88" s="229" t="s">
        <v>21</v>
      </c>
      <c r="N88" s="230" t="s">
        <v>47</v>
      </c>
      <c r="O88" s="48"/>
      <c r="P88" s="231">
        <f>O88*H88</f>
        <v>0</v>
      </c>
      <c r="Q88" s="231">
        <v>0.00059999999999999995</v>
      </c>
      <c r="R88" s="231">
        <f>Q88*H88</f>
        <v>0.035189999999999999</v>
      </c>
      <c r="S88" s="231">
        <v>0</v>
      </c>
      <c r="T88" s="232">
        <f>S88*H88</f>
        <v>0</v>
      </c>
      <c r="AR88" s="24" t="s">
        <v>160</v>
      </c>
      <c r="AT88" s="24" t="s">
        <v>156</v>
      </c>
      <c r="AU88" s="24" t="s">
        <v>85</v>
      </c>
      <c r="AY88" s="24" t="s">
        <v>154</v>
      </c>
      <c r="BE88" s="233">
        <f>IF(N88="základní",J88,0)</f>
        <v>0</v>
      </c>
      <c r="BF88" s="233">
        <f>IF(N88="snížená",J88,0)</f>
        <v>0</v>
      </c>
      <c r="BG88" s="233">
        <f>IF(N88="zákl. přenesená",J88,0)</f>
        <v>0</v>
      </c>
      <c r="BH88" s="233">
        <f>IF(N88="sníž. přenesená",J88,0)</f>
        <v>0</v>
      </c>
      <c r="BI88" s="233">
        <f>IF(N88="nulová",J88,0)</f>
        <v>0</v>
      </c>
      <c r="BJ88" s="24" t="s">
        <v>38</v>
      </c>
      <c r="BK88" s="233">
        <f>ROUND(I88*H88,2)</f>
        <v>0</v>
      </c>
      <c r="BL88" s="24" t="s">
        <v>160</v>
      </c>
      <c r="BM88" s="24" t="s">
        <v>2607</v>
      </c>
    </row>
    <row r="89" s="12" customFormat="1">
      <c r="B89" s="245"/>
      <c r="C89" s="246"/>
      <c r="D89" s="236" t="s">
        <v>162</v>
      </c>
      <c r="E89" s="247" t="s">
        <v>21</v>
      </c>
      <c r="F89" s="248" t="s">
        <v>2608</v>
      </c>
      <c r="G89" s="246"/>
      <c r="H89" s="249">
        <v>58.649999999999999</v>
      </c>
      <c r="I89" s="250"/>
      <c r="J89" s="246"/>
      <c r="K89" s="246"/>
      <c r="L89" s="251"/>
      <c r="M89" s="252"/>
      <c r="N89" s="253"/>
      <c r="O89" s="253"/>
      <c r="P89" s="253"/>
      <c r="Q89" s="253"/>
      <c r="R89" s="253"/>
      <c r="S89" s="253"/>
      <c r="T89" s="254"/>
      <c r="AT89" s="255" t="s">
        <v>162</v>
      </c>
      <c r="AU89" s="255" t="s">
        <v>85</v>
      </c>
      <c r="AV89" s="12" t="s">
        <v>85</v>
      </c>
      <c r="AW89" s="12" t="s">
        <v>36</v>
      </c>
      <c r="AX89" s="12" t="s">
        <v>76</v>
      </c>
      <c r="AY89" s="255" t="s">
        <v>154</v>
      </c>
    </row>
    <row r="90" s="13" customFormat="1">
      <c r="B90" s="256"/>
      <c r="C90" s="257"/>
      <c r="D90" s="236" t="s">
        <v>162</v>
      </c>
      <c r="E90" s="258" t="s">
        <v>21</v>
      </c>
      <c r="F90" s="259" t="s">
        <v>166</v>
      </c>
      <c r="G90" s="257"/>
      <c r="H90" s="260">
        <v>58.649999999999999</v>
      </c>
      <c r="I90" s="261"/>
      <c r="J90" s="257"/>
      <c r="K90" s="257"/>
      <c r="L90" s="262"/>
      <c r="M90" s="263"/>
      <c r="N90" s="264"/>
      <c r="O90" s="264"/>
      <c r="P90" s="264"/>
      <c r="Q90" s="264"/>
      <c r="R90" s="264"/>
      <c r="S90" s="264"/>
      <c r="T90" s="265"/>
      <c r="AT90" s="266" t="s">
        <v>162</v>
      </c>
      <c r="AU90" s="266" t="s">
        <v>85</v>
      </c>
      <c r="AV90" s="13" t="s">
        <v>160</v>
      </c>
      <c r="AW90" s="13" t="s">
        <v>6</v>
      </c>
      <c r="AX90" s="13" t="s">
        <v>38</v>
      </c>
      <c r="AY90" s="266" t="s">
        <v>154</v>
      </c>
    </row>
    <row r="91" s="10" customFormat="1" ht="29.88" customHeight="1">
      <c r="B91" s="206"/>
      <c r="C91" s="207"/>
      <c r="D91" s="208" t="s">
        <v>75</v>
      </c>
      <c r="E91" s="220" t="s">
        <v>212</v>
      </c>
      <c r="F91" s="220" t="s">
        <v>2609</v>
      </c>
      <c r="G91" s="207"/>
      <c r="H91" s="207"/>
      <c r="I91" s="210"/>
      <c r="J91" s="221">
        <f>BK91</f>
        <v>0</v>
      </c>
      <c r="K91" s="207"/>
      <c r="L91" s="212"/>
      <c r="M91" s="213"/>
      <c r="N91" s="214"/>
      <c r="O91" s="214"/>
      <c r="P91" s="215">
        <f>SUM(P92:P174)</f>
        <v>0</v>
      </c>
      <c r="Q91" s="214"/>
      <c r="R91" s="215">
        <f>SUM(R92:R174)</f>
        <v>30.15803811</v>
      </c>
      <c r="S91" s="214"/>
      <c r="T91" s="216">
        <f>SUM(T92:T174)</f>
        <v>0</v>
      </c>
      <c r="AR91" s="217" t="s">
        <v>38</v>
      </c>
      <c r="AT91" s="218" t="s">
        <v>75</v>
      </c>
      <c r="AU91" s="218" t="s">
        <v>38</v>
      </c>
      <c r="AY91" s="217" t="s">
        <v>154</v>
      </c>
      <c r="BK91" s="219">
        <f>SUM(BK92:BK174)</f>
        <v>0</v>
      </c>
    </row>
    <row r="92" s="1" customFormat="1" ht="38.25" customHeight="1">
      <c r="B92" s="47"/>
      <c r="C92" s="222" t="s">
        <v>85</v>
      </c>
      <c r="D92" s="222" t="s">
        <v>156</v>
      </c>
      <c r="E92" s="223" t="s">
        <v>2610</v>
      </c>
      <c r="F92" s="224" t="s">
        <v>2611</v>
      </c>
      <c r="G92" s="225" t="s">
        <v>159</v>
      </c>
      <c r="H92" s="226">
        <v>408.80000000000001</v>
      </c>
      <c r="I92" s="227"/>
      <c r="J92" s="228">
        <f>ROUND(I92*H92,2)</f>
        <v>0</v>
      </c>
      <c r="K92" s="224" t="s">
        <v>2606</v>
      </c>
      <c r="L92" s="73"/>
      <c r="M92" s="229" t="s">
        <v>21</v>
      </c>
      <c r="N92" s="230" t="s">
        <v>47</v>
      </c>
      <c r="O92" s="48"/>
      <c r="P92" s="231">
        <f>O92*H92</f>
        <v>0</v>
      </c>
      <c r="Q92" s="231">
        <v>0</v>
      </c>
      <c r="R92" s="231">
        <f>Q92*H92</f>
        <v>0</v>
      </c>
      <c r="S92" s="231">
        <v>0</v>
      </c>
      <c r="T92" s="232">
        <f>S92*H92</f>
        <v>0</v>
      </c>
      <c r="AR92" s="24" t="s">
        <v>160</v>
      </c>
      <c r="AT92" s="24" t="s">
        <v>156</v>
      </c>
      <c r="AU92" s="24" t="s">
        <v>85</v>
      </c>
      <c r="AY92" s="24" t="s">
        <v>154</v>
      </c>
      <c r="BE92" s="233">
        <f>IF(N92="základní",J92,0)</f>
        <v>0</v>
      </c>
      <c r="BF92" s="233">
        <f>IF(N92="snížená",J92,0)</f>
        <v>0</v>
      </c>
      <c r="BG92" s="233">
        <f>IF(N92="zákl. přenesená",J92,0)</f>
        <v>0</v>
      </c>
      <c r="BH92" s="233">
        <f>IF(N92="sníž. přenesená",J92,0)</f>
        <v>0</v>
      </c>
      <c r="BI92" s="233">
        <f>IF(N92="nulová",J92,0)</f>
        <v>0</v>
      </c>
      <c r="BJ92" s="24" t="s">
        <v>38</v>
      </c>
      <c r="BK92" s="233">
        <f>ROUND(I92*H92,2)</f>
        <v>0</v>
      </c>
      <c r="BL92" s="24" t="s">
        <v>160</v>
      </c>
      <c r="BM92" s="24" t="s">
        <v>2612</v>
      </c>
    </row>
    <row r="93" s="1" customFormat="1">
      <c r="B93" s="47"/>
      <c r="C93" s="75"/>
      <c r="D93" s="236" t="s">
        <v>2419</v>
      </c>
      <c r="E93" s="75"/>
      <c r="F93" s="278" t="s">
        <v>2613</v>
      </c>
      <c r="G93" s="75"/>
      <c r="H93" s="75"/>
      <c r="I93" s="192"/>
      <c r="J93" s="75"/>
      <c r="K93" s="75"/>
      <c r="L93" s="73"/>
      <c r="M93" s="279"/>
      <c r="N93" s="48"/>
      <c r="O93" s="48"/>
      <c r="P93" s="48"/>
      <c r="Q93" s="48"/>
      <c r="R93" s="48"/>
      <c r="S93" s="48"/>
      <c r="T93" s="96"/>
      <c r="AT93" s="24" t="s">
        <v>2419</v>
      </c>
      <c r="AU93" s="24" t="s">
        <v>85</v>
      </c>
    </row>
    <row r="94" s="12" customFormat="1">
      <c r="B94" s="245"/>
      <c r="C94" s="246"/>
      <c r="D94" s="236" t="s">
        <v>162</v>
      </c>
      <c r="E94" s="247" t="s">
        <v>21</v>
      </c>
      <c r="F94" s="248" t="s">
        <v>2614</v>
      </c>
      <c r="G94" s="246"/>
      <c r="H94" s="249">
        <v>408.80000000000001</v>
      </c>
      <c r="I94" s="250"/>
      <c r="J94" s="246"/>
      <c r="K94" s="246"/>
      <c r="L94" s="251"/>
      <c r="M94" s="252"/>
      <c r="N94" s="253"/>
      <c r="O94" s="253"/>
      <c r="P94" s="253"/>
      <c r="Q94" s="253"/>
      <c r="R94" s="253"/>
      <c r="S94" s="253"/>
      <c r="T94" s="254"/>
      <c r="AT94" s="255" t="s">
        <v>162</v>
      </c>
      <c r="AU94" s="255" t="s">
        <v>85</v>
      </c>
      <c r="AV94" s="12" t="s">
        <v>85</v>
      </c>
      <c r="AW94" s="12" t="s">
        <v>36</v>
      </c>
      <c r="AX94" s="12" t="s">
        <v>76</v>
      </c>
      <c r="AY94" s="255" t="s">
        <v>154</v>
      </c>
    </row>
    <row r="95" s="13" customFormat="1">
      <c r="B95" s="256"/>
      <c r="C95" s="257"/>
      <c r="D95" s="236" t="s">
        <v>162</v>
      </c>
      <c r="E95" s="258" t="s">
        <v>21</v>
      </c>
      <c r="F95" s="259" t="s">
        <v>166</v>
      </c>
      <c r="G95" s="257"/>
      <c r="H95" s="260">
        <v>408.80000000000001</v>
      </c>
      <c r="I95" s="261"/>
      <c r="J95" s="257"/>
      <c r="K95" s="257"/>
      <c r="L95" s="262"/>
      <c r="M95" s="263"/>
      <c r="N95" s="264"/>
      <c r="O95" s="264"/>
      <c r="P95" s="264"/>
      <c r="Q95" s="264"/>
      <c r="R95" s="264"/>
      <c r="S95" s="264"/>
      <c r="T95" s="265"/>
      <c r="AT95" s="266" t="s">
        <v>162</v>
      </c>
      <c r="AU95" s="266" t="s">
        <v>85</v>
      </c>
      <c r="AV95" s="13" t="s">
        <v>160</v>
      </c>
      <c r="AW95" s="13" t="s">
        <v>6</v>
      </c>
      <c r="AX95" s="13" t="s">
        <v>38</v>
      </c>
      <c r="AY95" s="266" t="s">
        <v>154</v>
      </c>
    </row>
    <row r="96" s="1" customFormat="1" ht="38.25" customHeight="1">
      <c r="B96" s="47"/>
      <c r="C96" s="222" t="s">
        <v>170</v>
      </c>
      <c r="D96" s="222" t="s">
        <v>156</v>
      </c>
      <c r="E96" s="223" t="s">
        <v>2615</v>
      </c>
      <c r="F96" s="224" t="s">
        <v>2616</v>
      </c>
      <c r="G96" s="225" t="s">
        <v>159</v>
      </c>
      <c r="H96" s="226">
        <v>12264</v>
      </c>
      <c r="I96" s="227"/>
      <c r="J96" s="228">
        <f>ROUND(I96*H96,2)</f>
        <v>0</v>
      </c>
      <c r="K96" s="224" t="s">
        <v>2606</v>
      </c>
      <c r="L96" s="73"/>
      <c r="M96" s="229" t="s">
        <v>21</v>
      </c>
      <c r="N96" s="230" t="s">
        <v>47</v>
      </c>
      <c r="O96" s="48"/>
      <c r="P96" s="231">
        <f>O96*H96</f>
        <v>0</v>
      </c>
      <c r="Q96" s="231">
        <v>0</v>
      </c>
      <c r="R96" s="231">
        <f>Q96*H96</f>
        <v>0</v>
      </c>
      <c r="S96" s="231">
        <v>0</v>
      </c>
      <c r="T96" s="232">
        <f>S96*H96</f>
        <v>0</v>
      </c>
      <c r="AR96" s="24" t="s">
        <v>160</v>
      </c>
      <c r="AT96" s="24" t="s">
        <v>156</v>
      </c>
      <c r="AU96" s="24" t="s">
        <v>85</v>
      </c>
      <c r="AY96" s="24" t="s">
        <v>154</v>
      </c>
      <c r="BE96" s="233">
        <f>IF(N96="základní",J96,0)</f>
        <v>0</v>
      </c>
      <c r="BF96" s="233">
        <f>IF(N96="snížená",J96,0)</f>
        <v>0</v>
      </c>
      <c r="BG96" s="233">
        <f>IF(N96="zákl. přenesená",J96,0)</f>
        <v>0</v>
      </c>
      <c r="BH96" s="233">
        <f>IF(N96="sníž. přenesená",J96,0)</f>
        <v>0</v>
      </c>
      <c r="BI96" s="233">
        <f>IF(N96="nulová",J96,0)</f>
        <v>0</v>
      </c>
      <c r="BJ96" s="24" t="s">
        <v>38</v>
      </c>
      <c r="BK96" s="233">
        <f>ROUND(I96*H96,2)</f>
        <v>0</v>
      </c>
      <c r="BL96" s="24" t="s">
        <v>160</v>
      </c>
      <c r="BM96" s="24" t="s">
        <v>2617</v>
      </c>
    </row>
    <row r="97" s="1" customFormat="1">
      <c r="B97" s="47"/>
      <c r="C97" s="75"/>
      <c r="D97" s="236" t="s">
        <v>2419</v>
      </c>
      <c r="E97" s="75"/>
      <c r="F97" s="278" t="s">
        <v>2613</v>
      </c>
      <c r="G97" s="75"/>
      <c r="H97" s="75"/>
      <c r="I97" s="192"/>
      <c r="J97" s="75"/>
      <c r="K97" s="75"/>
      <c r="L97" s="73"/>
      <c r="M97" s="279"/>
      <c r="N97" s="48"/>
      <c r="O97" s="48"/>
      <c r="P97" s="48"/>
      <c r="Q97" s="48"/>
      <c r="R97" s="48"/>
      <c r="S97" s="48"/>
      <c r="T97" s="96"/>
      <c r="AT97" s="24" t="s">
        <v>2419</v>
      </c>
      <c r="AU97" s="24" t="s">
        <v>85</v>
      </c>
    </row>
    <row r="98" s="12" customFormat="1">
      <c r="B98" s="245"/>
      <c r="C98" s="246"/>
      <c r="D98" s="236" t="s">
        <v>162</v>
      </c>
      <c r="E98" s="247" t="s">
        <v>21</v>
      </c>
      <c r="F98" s="248" t="s">
        <v>2618</v>
      </c>
      <c r="G98" s="246"/>
      <c r="H98" s="249">
        <v>12264</v>
      </c>
      <c r="I98" s="250"/>
      <c r="J98" s="246"/>
      <c r="K98" s="246"/>
      <c r="L98" s="251"/>
      <c r="M98" s="252"/>
      <c r="N98" s="253"/>
      <c r="O98" s="253"/>
      <c r="P98" s="253"/>
      <c r="Q98" s="253"/>
      <c r="R98" s="253"/>
      <c r="S98" s="253"/>
      <c r="T98" s="254"/>
      <c r="AT98" s="255" t="s">
        <v>162</v>
      </c>
      <c r="AU98" s="255" t="s">
        <v>85</v>
      </c>
      <c r="AV98" s="12" t="s">
        <v>85</v>
      </c>
      <c r="AW98" s="12" t="s">
        <v>36</v>
      </c>
      <c r="AX98" s="12" t="s">
        <v>38</v>
      </c>
      <c r="AY98" s="255" t="s">
        <v>154</v>
      </c>
    </row>
    <row r="99" s="1" customFormat="1" ht="38.25" customHeight="1">
      <c r="B99" s="47"/>
      <c r="C99" s="222" t="s">
        <v>160</v>
      </c>
      <c r="D99" s="222" t="s">
        <v>156</v>
      </c>
      <c r="E99" s="223" t="s">
        <v>2619</v>
      </c>
      <c r="F99" s="224" t="s">
        <v>2620</v>
      </c>
      <c r="G99" s="225" t="s">
        <v>159</v>
      </c>
      <c r="H99" s="226">
        <v>408.80000000000001</v>
      </c>
      <c r="I99" s="227"/>
      <c r="J99" s="228">
        <f>ROUND(I99*H99,2)</f>
        <v>0</v>
      </c>
      <c r="K99" s="224" t="s">
        <v>2606</v>
      </c>
      <c r="L99" s="73"/>
      <c r="M99" s="229" t="s">
        <v>21</v>
      </c>
      <c r="N99" s="230" t="s">
        <v>47</v>
      </c>
      <c r="O99" s="48"/>
      <c r="P99" s="231">
        <f>O99*H99</f>
        <v>0</v>
      </c>
      <c r="Q99" s="231">
        <v>0</v>
      </c>
      <c r="R99" s="231">
        <f>Q99*H99</f>
        <v>0</v>
      </c>
      <c r="S99" s="231">
        <v>0</v>
      </c>
      <c r="T99" s="232">
        <f>S99*H99</f>
        <v>0</v>
      </c>
      <c r="AR99" s="24" t="s">
        <v>160</v>
      </c>
      <c r="AT99" s="24" t="s">
        <v>156</v>
      </c>
      <c r="AU99" s="24" t="s">
        <v>85</v>
      </c>
      <c r="AY99" s="24" t="s">
        <v>154</v>
      </c>
      <c r="BE99" s="233">
        <f>IF(N99="základní",J99,0)</f>
        <v>0</v>
      </c>
      <c r="BF99" s="233">
        <f>IF(N99="snížená",J99,0)</f>
        <v>0</v>
      </c>
      <c r="BG99" s="233">
        <f>IF(N99="zákl. přenesená",J99,0)</f>
        <v>0</v>
      </c>
      <c r="BH99" s="233">
        <f>IF(N99="sníž. přenesená",J99,0)</f>
        <v>0</v>
      </c>
      <c r="BI99" s="233">
        <f>IF(N99="nulová",J99,0)</f>
        <v>0</v>
      </c>
      <c r="BJ99" s="24" t="s">
        <v>38</v>
      </c>
      <c r="BK99" s="233">
        <f>ROUND(I99*H99,2)</f>
        <v>0</v>
      </c>
      <c r="BL99" s="24" t="s">
        <v>160</v>
      </c>
      <c r="BM99" s="24" t="s">
        <v>2621</v>
      </c>
    </row>
    <row r="100" s="1" customFormat="1">
      <c r="B100" s="47"/>
      <c r="C100" s="75"/>
      <c r="D100" s="236" t="s">
        <v>2419</v>
      </c>
      <c r="E100" s="75"/>
      <c r="F100" s="278" t="s">
        <v>2622</v>
      </c>
      <c r="G100" s="75"/>
      <c r="H100" s="75"/>
      <c r="I100" s="192"/>
      <c r="J100" s="75"/>
      <c r="K100" s="75"/>
      <c r="L100" s="73"/>
      <c r="M100" s="279"/>
      <c r="N100" s="48"/>
      <c r="O100" s="48"/>
      <c r="P100" s="48"/>
      <c r="Q100" s="48"/>
      <c r="R100" s="48"/>
      <c r="S100" s="48"/>
      <c r="T100" s="96"/>
      <c r="AT100" s="24" t="s">
        <v>2419</v>
      </c>
      <c r="AU100" s="24" t="s">
        <v>85</v>
      </c>
    </row>
    <row r="101" s="1" customFormat="1" ht="25.5" customHeight="1">
      <c r="B101" s="47"/>
      <c r="C101" s="222" t="s">
        <v>182</v>
      </c>
      <c r="D101" s="222" t="s">
        <v>156</v>
      </c>
      <c r="E101" s="223" t="s">
        <v>731</v>
      </c>
      <c r="F101" s="224" t="s">
        <v>2623</v>
      </c>
      <c r="G101" s="225" t="s">
        <v>159</v>
      </c>
      <c r="H101" s="226">
        <v>41.700000000000003</v>
      </c>
      <c r="I101" s="227"/>
      <c r="J101" s="228">
        <f>ROUND(I101*H101,2)</f>
        <v>0</v>
      </c>
      <c r="K101" s="224" t="s">
        <v>2606</v>
      </c>
      <c r="L101" s="73"/>
      <c r="M101" s="229" t="s">
        <v>21</v>
      </c>
      <c r="N101" s="230" t="s">
        <v>47</v>
      </c>
      <c r="O101" s="48"/>
      <c r="P101" s="231">
        <f>O101*H101</f>
        <v>0</v>
      </c>
      <c r="Q101" s="231">
        <v>0.00012999999999999999</v>
      </c>
      <c r="R101" s="231">
        <f>Q101*H101</f>
        <v>0.0054209999999999996</v>
      </c>
      <c r="S101" s="231">
        <v>0</v>
      </c>
      <c r="T101" s="232">
        <f>S101*H101</f>
        <v>0</v>
      </c>
      <c r="AR101" s="24" t="s">
        <v>160</v>
      </c>
      <c r="AT101" s="24" t="s">
        <v>156</v>
      </c>
      <c r="AU101" s="24" t="s">
        <v>85</v>
      </c>
      <c r="AY101" s="24" t="s">
        <v>154</v>
      </c>
      <c r="BE101" s="233">
        <f>IF(N101="základní",J101,0)</f>
        <v>0</v>
      </c>
      <c r="BF101" s="233">
        <f>IF(N101="snížená",J101,0)</f>
        <v>0</v>
      </c>
      <c r="BG101" s="233">
        <f>IF(N101="zákl. přenesená",J101,0)</f>
        <v>0</v>
      </c>
      <c r="BH101" s="233">
        <f>IF(N101="sníž. přenesená",J101,0)</f>
        <v>0</v>
      </c>
      <c r="BI101" s="233">
        <f>IF(N101="nulová",J101,0)</f>
        <v>0</v>
      </c>
      <c r="BJ101" s="24" t="s">
        <v>38</v>
      </c>
      <c r="BK101" s="233">
        <f>ROUND(I101*H101,2)</f>
        <v>0</v>
      </c>
      <c r="BL101" s="24" t="s">
        <v>160</v>
      </c>
      <c r="BM101" s="24" t="s">
        <v>2624</v>
      </c>
    </row>
    <row r="102" s="1" customFormat="1">
      <c r="B102" s="47"/>
      <c r="C102" s="75"/>
      <c r="D102" s="236" t="s">
        <v>2419</v>
      </c>
      <c r="E102" s="75"/>
      <c r="F102" s="278" t="s">
        <v>2625</v>
      </c>
      <c r="G102" s="75"/>
      <c r="H102" s="75"/>
      <c r="I102" s="192"/>
      <c r="J102" s="75"/>
      <c r="K102" s="75"/>
      <c r="L102" s="73"/>
      <c r="M102" s="279"/>
      <c r="N102" s="48"/>
      <c r="O102" s="48"/>
      <c r="P102" s="48"/>
      <c r="Q102" s="48"/>
      <c r="R102" s="48"/>
      <c r="S102" s="48"/>
      <c r="T102" s="96"/>
      <c r="AT102" s="24" t="s">
        <v>2419</v>
      </c>
      <c r="AU102" s="24" t="s">
        <v>85</v>
      </c>
    </row>
    <row r="103" s="12" customFormat="1">
      <c r="B103" s="245"/>
      <c r="C103" s="246"/>
      <c r="D103" s="236" t="s">
        <v>162</v>
      </c>
      <c r="E103" s="247" t="s">
        <v>21</v>
      </c>
      <c r="F103" s="248" t="s">
        <v>2626</v>
      </c>
      <c r="G103" s="246"/>
      <c r="H103" s="249">
        <v>41.700000000000003</v>
      </c>
      <c r="I103" s="250"/>
      <c r="J103" s="246"/>
      <c r="K103" s="246"/>
      <c r="L103" s="251"/>
      <c r="M103" s="252"/>
      <c r="N103" s="253"/>
      <c r="O103" s="253"/>
      <c r="P103" s="253"/>
      <c r="Q103" s="253"/>
      <c r="R103" s="253"/>
      <c r="S103" s="253"/>
      <c r="T103" s="254"/>
      <c r="AT103" s="255" t="s">
        <v>162</v>
      </c>
      <c r="AU103" s="255" t="s">
        <v>85</v>
      </c>
      <c r="AV103" s="12" t="s">
        <v>85</v>
      </c>
      <c r="AW103" s="12" t="s">
        <v>36</v>
      </c>
      <c r="AX103" s="12" t="s">
        <v>76</v>
      </c>
      <c r="AY103" s="255" t="s">
        <v>154</v>
      </c>
    </row>
    <row r="104" s="13" customFormat="1">
      <c r="B104" s="256"/>
      <c r="C104" s="257"/>
      <c r="D104" s="236" t="s">
        <v>162</v>
      </c>
      <c r="E104" s="258" t="s">
        <v>21</v>
      </c>
      <c r="F104" s="259" t="s">
        <v>166</v>
      </c>
      <c r="G104" s="257"/>
      <c r="H104" s="260">
        <v>41.700000000000003</v>
      </c>
      <c r="I104" s="261"/>
      <c r="J104" s="257"/>
      <c r="K104" s="257"/>
      <c r="L104" s="262"/>
      <c r="M104" s="263"/>
      <c r="N104" s="264"/>
      <c r="O104" s="264"/>
      <c r="P104" s="264"/>
      <c r="Q104" s="264"/>
      <c r="R104" s="264"/>
      <c r="S104" s="264"/>
      <c r="T104" s="265"/>
      <c r="AT104" s="266" t="s">
        <v>162</v>
      </c>
      <c r="AU104" s="266" t="s">
        <v>85</v>
      </c>
      <c r="AV104" s="13" t="s">
        <v>160</v>
      </c>
      <c r="AW104" s="13" t="s">
        <v>6</v>
      </c>
      <c r="AX104" s="13" t="s">
        <v>38</v>
      </c>
      <c r="AY104" s="266" t="s">
        <v>154</v>
      </c>
    </row>
    <row r="105" s="1" customFormat="1" ht="63.75" customHeight="1">
      <c r="B105" s="47"/>
      <c r="C105" s="222" t="s">
        <v>193</v>
      </c>
      <c r="D105" s="222" t="s">
        <v>156</v>
      </c>
      <c r="E105" s="223" t="s">
        <v>2627</v>
      </c>
      <c r="F105" s="224" t="s">
        <v>2628</v>
      </c>
      <c r="G105" s="225" t="s">
        <v>159</v>
      </c>
      <c r="H105" s="226">
        <v>263.55000000000001</v>
      </c>
      <c r="I105" s="227"/>
      <c r="J105" s="228">
        <f>ROUND(I105*H105,2)</f>
        <v>0</v>
      </c>
      <c r="K105" s="224" t="s">
        <v>2606</v>
      </c>
      <c r="L105" s="73"/>
      <c r="M105" s="229" t="s">
        <v>21</v>
      </c>
      <c r="N105" s="230" t="s">
        <v>47</v>
      </c>
      <c r="O105" s="48"/>
      <c r="P105" s="231">
        <f>O105*H105</f>
        <v>0</v>
      </c>
      <c r="Q105" s="231">
        <v>3.9499999999999998E-05</v>
      </c>
      <c r="R105" s="231">
        <f>Q105*H105</f>
        <v>0.010410225</v>
      </c>
      <c r="S105" s="231">
        <v>0</v>
      </c>
      <c r="T105" s="232">
        <f>S105*H105</f>
        <v>0</v>
      </c>
      <c r="AR105" s="24" t="s">
        <v>160</v>
      </c>
      <c r="AT105" s="24" t="s">
        <v>156</v>
      </c>
      <c r="AU105" s="24" t="s">
        <v>85</v>
      </c>
      <c r="AY105" s="24" t="s">
        <v>154</v>
      </c>
      <c r="BE105" s="233">
        <f>IF(N105="základní",J105,0)</f>
        <v>0</v>
      </c>
      <c r="BF105" s="233">
        <f>IF(N105="snížená",J105,0)</f>
        <v>0</v>
      </c>
      <c r="BG105" s="233">
        <f>IF(N105="zákl. přenesená",J105,0)</f>
        <v>0</v>
      </c>
      <c r="BH105" s="233">
        <f>IF(N105="sníž. přenesená",J105,0)</f>
        <v>0</v>
      </c>
      <c r="BI105" s="233">
        <f>IF(N105="nulová",J105,0)</f>
        <v>0</v>
      </c>
      <c r="BJ105" s="24" t="s">
        <v>38</v>
      </c>
      <c r="BK105" s="233">
        <f>ROUND(I105*H105,2)</f>
        <v>0</v>
      </c>
      <c r="BL105" s="24" t="s">
        <v>160</v>
      </c>
      <c r="BM105" s="24" t="s">
        <v>2629</v>
      </c>
    </row>
    <row r="106" s="1" customFormat="1">
      <c r="B106" s="47"/>
      <c r="C106" s="75"/>
      <c r="D106" s="236" t="s">
        <v>2419</v>
      </c>
      <c r="E106" s="75"/>
      <c r="F106" s="278" t="s">
        <v>2630</v>
      </c>
      <c r="G106" s="75"/>
      <c r="H106" s="75"/>
      <c r="I106" s="192"/>
      <c r="J106" s="75"/>
      <c r="K106" s="75"/>
      <c r="L106" s="73"/>
      <c r="M106" s="279"/>
      <c r="N106" s="48"/>
      <c r="O106" s="48"/>
      <c r="P106" s="48"/>
      <c r="Q106" s="48"/>
      <c r="R106" s="48"/>
      <c r="S106" s="48"/>
      <c r="T106" s="96"/>
      <c r="AT106" s="24" t="s">
        <v>2419</v>
      </c>
      <c r="AU106" s="24" t="s">
        <v>85</v>
      </c>
    </row>
    <row r="107" s="12" customFormat="1">
      <c r="B107" s="245"/>
      <c r="C107" s="246"/>
      <c r="D107" s="236" t="s">
        <v>162</v>
      </c>
      <c r="E107" s="247" t="s">
        <v>21</v>
      </c>
      <c r="F107" s="248" t="s">
        <v>2631</v>
      </c>
      <c r="G107" s="246"/>
      <c r="H107" s="249">
        <v>263.55000000000001</v>
      </c>
      <c r="I107" s="250"/>
      <c r="J107" s="246"/>
      <c r="K107" s="246"/>
      <c r="L107" s="251"/>
      <c r="M107" s="252"/>
      <c r="N107" s="253"/>
      <c r="O107" s="253"/>
      <c r="P107" s="253"/>
      <c r="Q107" s="253"/>
      <c r="R107" s="253"/>
      <c r="S107" s="253"/>
      <c r="T107" s="254"/>
      <c r="AT107" s="255" t="s">
        <v>162</v>
      </c>
      <c r="AU107" s="255" t="s">
        <v>85</v>
      </c>
      <c r="AV107" s="12" t="s">
        <v>85</v>
      </c>
      <c r="AW107" s="12" t="s">
        <v>36</v>
      </c>
      <c r="AX107" s="12" t="s">
        <v>76</v>
      </c>
      <c r="AY107" s="255" t="s">
        <v>154</v>
      </c>
    </row>
    <row r="108" s="13" customFormat="1">
      <c r="B108" s="256"/>
      <c r="C108" s="257"/>
      <c r="D108" s="236" t="s">
        <v>162</v>
      </c>
      <c r="E108" s="258" t="s">
        <v>21</v>
      </c>
      <c r="F108" s="259" t="s">
        <v>166</v>
      </c>
      <c r="G108" s="257"/>
      <c r="H108" s="260">
        <v>263.55000000000001</v>
      </c>
      <c r="I108" s="261"/>
      <c r="J108" s="257"/>
      <c r="K108" s="257"/>
      <c r="L108" s="262"/>
      <c r="M108" s="263"/>
      <c r="N108" s="264"/>
      <c r="O108" s="264"/>
      <c r="P108" s="264"/>
      <c r="Q108" s="264"/>
      <c r="R108" s="264"/>
      <c r="S108" s="264"/>
      <c r="T108" s="265"/>
      <c r="AT108" s="266" t="s">
        <v>162</v>
      </c>
      <c r="AU108" s="266" t="s">
        <v>85</v>
      </c>
      <c r="AV108" s="13" t="s">
        <v>160</v>
      </c>
      <c r="AW108" s="13" t="s">
        <v>6</v>
      </c>
      <c r="AX108" s="13" t="s">
        <v>38</v>
      </c>
      <c r="AY108" s="266" t="s">
        <v>154</v>
      </c>
    </row>
    <row r="109" s="1" customFormat="1" ht="38.25" customHeight="1">
      <c r="B109" s="47"/>
      <c r="C109" s="222" t="s">
        <v>200</v>
      </c>
      <c r="D109" s="222" t="s">
        <v>156</v>
      </c>
      <c r="E109" s="223" t="s">
        <v>2632</v>
      </c>
      <c r="F109" s="224" t="s">
        <v>2633</v>
      </c>
      <c r="G109" s="225" t="s">
        <v>179</v>
      </c>
      <c r="H109" s="226">
        <v>27</v>
      </c>
      <c r="I109" s="227"/>
      <c r="J109" s="228">
        <f>ROUND(I109*H109,2)</f>
        <v>0</v>
      </c>
      <c r="K109" s="224" t="s">
        <v>2606</v>
      </c>
      <c r="L109" s="73"/>
      <c r="M109" s="229" t="s">
        <v>21</v>
      </c>
      <c r="N109" s="230" t="s">
        <v>47</v>
      </c>
      <c r="O109" s="48"/>
      <c r="P109" s="231">
        <f>O109*H109</f>
        <v>0</v>
      </c>
      <c r="Q109" s="231">
        <v>0.030224399999999998</v>
      </c>
      <c r="R109" s="231">
        <f>Q109*H109</f>
        <v>0.81605879999999997</v>
      </c>
      <c r="S109" s="231">
        <v>0</v>
      </c>
      <c r="T109" s="232">
        <f>S109*H109</f>
        <v>0</v>
      </c>
      <c r="AR109" s="24" t="s">
        <v>160</v>
      </c>
      <c r="AT109" s="24" t="s">
        <v>156</v>
      </c>
      <c r="AU109" s="24" t="s">
        <v>85</v>
      </c>
      <c r="AY109" s="24" t="s">
        <v>154</v>
      </c>
      <c r="BE109" s="233">
        <f>IF(N109="základní",J109,0)</f>
        <v>0</v>
      </c>
      <c r="BF109" s="233">
        <f>IF(N109="snížená",J109,0)</f>
        <v>0</v>
      </c>
      <c r="BG109" s="233">
        <f>IF(N109="zákl. přenesená",J109,0)</f>
        <v>0</v>
      </c>
      <c r="BH109" s="233">
        <f>IF(N109="sníž. přenesená",J109,0)</f>
        <v>0</v>
      </c>
      <c r="BI109" s="233">
        <f>IF(N109="nulová",J109,0)</f>
        <v>0</v>
      </c>
      <c r="BJ109" s="24" t="s">
        <v>38</v>
      </c>
      <c r="BK109" s="233">
        <f>ROUND(I109*H109,2)</f>
        <v>0</v>
      </c>
      <c r="BL109" s="24" t="s">
        <v>160</v>
      </c>
      <c r="BM109" s="24" t="s">
        <v>2634</v>
      </c>
    </row>
    <row r="110" s="1" customFormat="1">
      <c r="B110" s="47"/>
      <c r="C110" s="75"/>
      <c r="D110" s="236" t="s">
        <v>2419</v>
      </c>
      <c r="E110" s="75"/>
      <c r="F110" s="278" t="s">
        <v>2635</v>
      </c>
      <c r="G110" s="75"/>
      <c r="H110" s="75"/>
      <c r="I110" s="192"/>
      <c r="J110" s="75"/>
      <c r="K110" s="75"/>
      <c r="L110" s="73"/>
      <c r="M110" s="279"/>
      <c r="N110" s="48"/>
      <c r="O110" s="48"/>
      <c r="P110" s="48"/>
      <c r="Q110" s="48"/>
      <c r="R110" s="48"/>
      <c r="S110" s="48"/>
      <c r="T110" s="96"/>
      <c r="AT110" s="24" t="s">
        <v>2419</v>
      </c>
      <c r="AU110" s="24" t="s">
        <v>85</v>
      </c>
    </row>
    <row r="111" s="11" customFormat="1">
      <c r="B111" s="234"/>
      <c r="C111" s="235"/>
      <c r="D111" s="236" t="s">
        <v>162</v>
      </c>
      <c r="E111" s="237" t="s">
        <v>21</v>
      </c>
      <c r="F111" s="238" t="s">
        <v>2636</v>
      </c>
      <c r="G111" s="235"/>
      <c r="H111" s="237" t="s">
        <v>21</v>
      </c>
      <c r="I111" s="239"/>
      <c r="J111" s="235"/>
      <c r="K111" s="235"/>
      <c r="L111" s="240"/>
      <c r="M111" s="241"/>
      <c r="N111" s="242"/>
      <c r="O111" s="242"/>
      <c r="P111" s="242"/>
      <c r="Q111" s="242"/>
      <c r="R111" s="242"/>
      <c r="S111" s="242"/>
      <c r="T111" s="243"/>
      <c r="AT111" s="244" t="s">
        <v>162</v>
      </c>
      <c r="AU111" s="244" t="s">
        <v>85</v>
      </c>
      <c r="AV111" s="11" t="s">
        <v>38</v>
      </c>
      <c r="AW111" s="11" t="s">
        <v>36</v>
      </c>
      <c r="AX111" s="11" t="s">
        <v>76</v>
      </c>
      <c r="AY111" s="244" t="s">
        <v>154</v>
      </c>
    </row>
    <row r="112" s="11" customFormat="1">
      <c r="B112" s="234"/>
      <c r="C112" s="235"/>
      <c r="D112" s="236" t="s">
        <v>162</v>
      </c>
      <c r="E112" s="237" t="s">
        <v>21</v>
      </c>
      <c r="F112" s="238" t="s">
        <v>2637</v>
      </c>
      <c r="G112" s="235"/>
      <c r="H112" s="237" t="s">
        <v>21</v>
      </c>
      <c r="I112" s="239"/>
      <c r="J112" s="235"/>
      <c r="K112" s="235"/>
      <c r="L112" s="240"/>
      <c r="M112" s="241"/>
      <c r="N112" s="242"/>
      <c r="O112" s="242"/>
      <c r="P112" s="242"/>
      <c r="Q112" s="242"/>
      <c r="R112" s="242"/>
      <c r="S112" s="242"/>
      <c r="T112" s="243"/>
      <c r="AT112" s="244" t="s">
        <v>162</v>
      </c>
      <c r="AU112" s="244" t="s">
        <v>85</v>
      </c>
      <c r="AV112" s="11" t="s">
        <v>38</v>
      </c>
      <c r="AW112" s="11" t="s">
        <v>36</v>
      </c>
      <c r="AX112" s="11" t="s">
        <v>76</v>
      </c>
      <c r="AY112" s="244" t="s">
        <v>154</v>
      </c>
    </row>
    <row r="113" s="11" customFormat="1">
      <c r="B113" s="234"/>
      <c r="C113" s="235"/>
      <c r="D113" s="236" t="s">
        <v>162</v>
      </c>
      <c r="E113" s="237" t="s">
        <v>21</v>
      </c>
      <c r="F113" s="238" t="s">
        <v>2638</v>
      </c>
      <c r="G113" s="235"/>
      <c r="H113" s="237" t="s">
        <v>21</v>
      </c>
      <c r="I113" s="239"/>
      <c r="J113" s="235"/>
      <c r="K113" s="235"/>
      <c r="L113" s="240"/>
      <c r="M113" s="241"/>
      <c r="N113" s="242"/>
      <c r="O113" s="242"/>
      <c r="P113" s="242"/>
      <c r="Q113" s="242"/>
      <c r="R113" s="242"/>
      <c r="S113" s="242"/>
      <c r="T113" s="243"/>
      <c r="AT113" s="244" t="s">
        <v>162</v>
      </c>
      <c r="AU113" s="244" t="s">
        <v>85</v>
      </c>
      <c r="AV113" s="11" t="s">
        <v>38</v>
      </c>
      <c r="AW113" s="11" t="s">
        <v>36</v>
      </c>
      <c r="AX113" s="11" t="s">
        <v>76</v>
      </c>
      <c r="AY113" s="244" t="s">
        <v>154</v>
      </c>
    </row>
    <row r="114" s="12" customFormat="1">
      <c r="B114" s="245"/>
      <c r="C114" s="246"/>
      <c r="D114" s="236" t="s">
        <v>162</v>
      </c>
      <c r="E114" s="247" t="s">
        <v>21</v>
      </c>
      <c r="F114" s="248" t="s">
        <v>2639</v>
      </c>
      <c r="G114" s="246"/>
      <c r="H114" s="249">
        <v>27</v>
      </c>
      <c r="I114" s="250"/>
      <c r="J114" s="246"/>
      <c r="K114" s="246"/>
      <c r="L114" s="251"/>
      <c r="M114" s="252"/>
      <c r="N114" s="253"/>
      <c r="O114" s="253"/>
      <c r="P114" s="253"/>
      <c r="Q114" s="253"/>
      <c r="R114" s="253"/>
      <c r="S114" s="253"/>
      <c r="T114" s="254"/>
      <c r="AT114" s="255" t="s">
        <v>162</v>
      </c>
      <c r="AU114" s="255" t="s">
        <v>85</v>
      </c>
      <c r="AV114" s="12" t="s">
        <v>85</v>
      </c>
      <c r="AW114" s="12" t="s">
        <v>36</v>
      </c>
      <c r="AX114" s="12" t="s">
        <v>76</v>
      </c>
      <c r="AY114" s="255" t="s">
        <v>154</v>
      </c>
    </row>
    <row r="115" s="13" customFormat="1">
      <c r="B115" s="256"/>
      <c r="C115" s="257"/>
      <c r="D115" s="236" t="s">
        <v>162</v>
      </c>
      <c r="E115" s="258" t="s">
        <v>21</v>
      </c>
      <c r="F115" s="259" t="s">
        <v>166</v>
      </c>
      <c r="G115" s="257"/>
      <c r="H115" s="260">
        <v>27</v>
      </c>
      <c r="I115" s="261"/>
      <c r="J115" s="257"/>
      <c r="K115" s="257"/>
      <c r="L115" s="262"/>
      <c r="M115" s="263"/>
      <c r="N115" s="264"/>
      <c r="O115" s="264"/>
      <c r="P115" s="264"/>
      <c r="Q115" s="264"/>
      <c r="R115" s="264"/>
      <c r="S115" s="264"/>
      <c r="T115" s="265"/>
      <c r="AT115" s="266" t="s">
        <v>162</v>
      </c>
      <c r="AU115" s="266" t="s">
        <v>85</v>
      </c>
      <c r="AV115" s="13" t="s">
        <v>160</v>
      </c>
      <c r="AW115" s="13" t="s">
        <v>6</v>
      </c>
      <c r="AX115" s="13" t="s">
        <v>38</v>
      </c>
      <c r="AY115" s="266" t="s">
        <v>154</v>
      </c>
    </row>
    <row r="116" s="1" customFormat="1" ht="38.25" customHeight="1">
      <c r="B116" s="47"/>
      <c r="C116" s="222" t="s">
        <v>204</v>
      </c>
      <c r="D116" s="222" t="s">
        <v>156</v>
      </c>
      <c r="E116" s="223" t="s">
        <v>2640</v>
      </c>
      <c r="F116" s="224" t="s">
        <v>2641</v>
      </c>
      <c r="G116" s="225" t="s">
        <v>179</v>
      </c>
      <c r="H116" s="226">
        <v>255</v>
      </c>
      <c r="I116" s="227"/>
      <c r="J116" s="228">
        <f>ROUND(I116*H116,2)</f>
        <v>0</v>
      </c>
      <c r="K116" s="224" t="s">
        <v>2606</v>
      </c>
      <c r="L116" s="73"/>
      <c r="M116" s="229" t="s">
        <v>21</v>
      </c>
      <c r="N116" s="230" t="s">
        <v>47</v>
      </c>
      <c r="O116" s="48"/>
      <c r="P116" s="231">
        <f>O116*H116</f>
        <v>0</v>
      </c>
      <c r="Q116" s="231">
        <v>0.081954315</v>
      </c>
      <c r="R116" s="231">
        <f>Q116*H116</f>
        <v>20.898350324999999</v>
      </c>
      <c r="S116" s="231">
        <v>0</v>
      </c>
      <c r="T116" s="232">
        <f>S116*H116</f>
        <v>0</v>
      </c>
      <c r="AR116" s="24" t="s">
        <v>160</v>
      </c>
      <c r="AT116" s="24" t="s">
        <v>156</v>
      </c>
      <c r="AU116" s="24" t="s">
        <v>85</v>
      </c>
      <c r="AY116" s="24" t="s">
        <v>154</v>
      </c>
      <c r="BE116" s="233">
        <f>IF(N116="základní",J116,0)</f>
        <v>0</v>
      </c>
      <c r="BF116" s="233">
        <f>IF(N116="snížená",J116,0)</f>
        <v>0</v>
      </c>
      <c r="BG116" s="233">
        <f>IF(N116="zákl. přenesená",J116,0)</f>
        <v>0</v>
      </c>
      <c r="BH116" s="233">
        <f>IF(N116="sníž. přenesená",J116,0)</f>
        <v>0</v>
      </c>
      <c r="BI116" s="233">
        <f>IF(N116="nulová",J116,0)</f>
        <v>0</v>
      </c>
      <c r="BJ116" s="24" t="s">
        <v>38</v>
      </c>
      <c r="BK116" s="233">
        <f>ROUND(I116*H116,2)</f>
        <v>0</v>
      </c>
      <c r="BL116" s="24" t="s">
        <v>160</v>
      </c>
      <c r="BM116" s="24" t="s">
        <v>2642</v>
      </c>
    </row>
    <row r="117" s="1" customFormat="1">
      <c r="B117" s="47"/>
      <c r="C117" s="75"/>
      <c r="D117" s="236" t="s">
        <v>2419</v>
      </c>
      <c r="E117" s="75"/>
      <c r="F117" s="278" t="s">
        <v>2643</v>
      </c>
      <c r="G117" s="75"/>
      <c r="H117" s="75"/>
      <c r="I117" s="192"/>
      <c r="J117" s="75"/>
      <c r="K117" s="75"/>
      <c r="L117" s="73"/>
      <c r="M117" s="279"/>
      <c r="N117" s="48"/>
      <c r="O117" s="48"/>
      <c r="P117" s="48"/>
      <c r="Q117" s="48"/>
      <c r="R117" s="48"/>
      <c r="S117" s="48"/>
      <c r="T117" s="96"/>
      <c r="AT117" s="24" t="s">
        <v>2419</v>
      </c>
      <c r="AU117" s="24" t="s">
        <v>85</v>
      </c>
    </row>
    <row r="118" s="1" customFormat="1">
      <c r="B118" s="47"/>
      <c r="C118" s="75"/>
      <c r="D118" s="236" t="s">
        <v>258</v>
      </c>
      <c r="E118" s="75"/>
      <c r="F118" s="278" t="s">
        <v>2644</v>
      </c>
      <c r="G118" s="75"/>
      <c r="H118" s="75"/>
      <c r="I118" s="192"/>
      <c r="J118" s="75"/>
      <c r="K118" s="75"/>
      <c r="L118" s="73"/>
      <c r="M118" s="279"/>
      <c r="N118" s="48"/>
      <c r="O118" s="48"/>
      <c r="P118" s="48"/>
      <c r="Q118" s="48"/>
      <c r="R118" s="48"/>
      <c r="S118" s="48"/>
      <c r="T118" s="96"/>
      <c r="AT118" s="24" t="s">
        <v>258</v>
      </c>
      <c r="AU118" s="24" t="s">
        <v>85</v>
      </c>
    </row>
    <row r="119" s="11" customFormat="1">
      <c r="B119" s="234"/>
      <c r="C119" s="235"/>
      <c r="D119" s="236" t="s">
        <v>162</v>
      </c>
      <c r="E119" s="237" t="s">
        <v>21</v>
      </c>
      <c r="F119" s="238" t="s">
        <v>2645</v>
      </c>
      <c r="G119" s="235"/>
      <c r="H119" s="237" t="s">
        <v>21</v>
      </c>
      <c r="I119" s="239"/>
      <c r="J119" s="235"/>
      <c r="K119" s="235"/>
      <c r="L119" s="240"/>
      <c r="M119" s="241"/>
      <c r="N119" s="242"/>
      <c r="O119" s="242"/>
      <c r="P119" s="242"/>
      <c r="Q119" s="242"/>
      <c r="R119" s="242"/>
      <c r="S119" s="242"/>
      <c r="T119" s="243"/>
      <c r="AT119" s="244" t="s">
        <v>162</v>
      </c>
      <c r="AU119" s="244" t="s">
        <v>85</v>
      </c>
      <c r="AV119" s="11" t="s">
        <v>38</v>
      </c>
      <c r="AW119" s="11" t="s">
        <v>36</v>
      </c>
      <c r="AX119" s="11" t="s">
        <v>76</v>
      </c>
      <c r="AY119" s="244" t="s">
        <v>154</v>
      </c>
    </row>
    <row r="120" s="12" customFormat="1">
      <c r="B120" s="245"/>
      <c r="C120" s="246"/>
      <c r="D120" s="236" t="s">
        <v>162</v>
      </c>
      <c r="E120" s="247" t="s">
        <v>21</v>
      </c>
      <c r="F120" s="248" t="s">
        <v>2646</v>
      </c>
      <c r="G120" s="246"/>
      <c r="H120" s="249">
        <v>78.200000000000003</v>
      </c>
      <c r="I120" s="250"/>
      <c r="J120" s="246"/>
      <c r="K120" s="246"/>
      <c r="L120" s="251"/>
      <c r="M120" s="252"/>
      <c r="N120" s="253"/>
      <c r="O120" s="253"/>
      <c r="P120" s="253"/>
      <c r="Q120" s="253"/>
      <c r="R120" s="253"/>
      <c r="S120" s="253"/>
      <c r="T120" s="254"/>
      <c r="AT120" s="255" t="s">
        <v>162</v>
      </c>
      <c r="AU120" s="255" t="s">
        <v>85</v>
      </c>
      <c r="AV120" s="12" t="s">
        <v>85</v>
      </c>
      <c r="AW120" s="12" t="s">
        <v>36</v>
      </c>
      <c r="AX120" s="12" t="s">
        <v>76</v>
      </c>
      <c r="AY120" s="255" t="s">
        <v>154</v>
      </c>
    </row>
    <row r="121" s="12" customFormat="1">
      <c r="B121" s="245"/>
      <c r="C121" s="246"/>
      <c r="D121" s="236" t="s">
        <v>162</v>
      </c>
      <c r="E121" s="247" t="s">
        <v>21</v>
      </c>
      <c r="F121" s="248" t="s">
        <v>2647</v>
      </c>
      <c r="G121" s="246"/>
      <c r="H121" s="249">
        <v>14</v>
      </c>
      <c r="I121" s="250"/>
      <c r="J121" s="246"/>
      <c r="K121" s="246"/>
      <c r="L121" s="251"/>
      <c r="M121" s="252"/>
      <c r="N121" s="253"/>
      <c r="O121" s="253"/>
      <c r="P121" s="253"/>
      <c r="Q121" s="253"/>
      <c r="R121" s="253"/>
      <c r="S121" s="253"/>
      <c r="T121" s="254"/>
      <c r="AT121" s="255" t="s">
        <v>162</v>
      </c>
      <c r="AU121" s="255" t="s">
        <v>85</v>
      </c>
      <c r="AV121" s="12" t="s">
        <v>85</v>
      </c>
      <c r="AW121" s="12" t="s">
        <v>36</v>
      </c>
      <c r="AX121" s="12" t="s">
        <v>76</v>
      </c>
      <c r="AY121" s="255" t="s">
        <v>154</v>
      </c>
    </row>
    <row r="122" s="12" customFormat="1">
      <c r="B122" s="245"/>
      <c r="C122" s="246"/>
      <c r="D122" s="236" t="s">
        <v>162</v>
      </c>
      <c r="E122" s="247" t="s">
        <v>21</v>
      </c>
      <c r="F122" s="248" t="s">
        <v>2648</v>
      </c>
      <c r="G122" s="246"/>
      <c r="H122" s="249">
        <v>-7.2000000000000002</v>
      </c>
      <c r="I122" s="250"/>
      <c r="J122" s="246"/>
      <c r="K122" s="246"/>
      <c r="L122" s="251"/>
      <c r="M122" s="252"/>
      <c r="N122" s="253"/>
      <c r="O122" s="253"/>
      <c r="P122" s="253"/>
      <c r="Q122" s="253"/>
      <c r="R122" s="253"/>
      <c r="S122" s="253"/>
      <c r="T122" s="254"/>
      <c r="AT122" s="255" t="s">
        <v>162</v>
      </c>
      <c r="AU122" s="255" t="s">
        <v>85</v>
      </c>
      <c r="AV122" s="12" t="s">
        <v>85</v>
      </c>
      <c r="AW122" s="12" t="s">
        <v>36</v>
      </c>
      <c r="AX122" s="12" t="s">
        <v>76</v>
      </c>
      <c r="AY122" s="255" t="s">
        <v>154</v>
      </c>
    </row>
    <row r="123" s="11" customFormat="1">
      <c r="B123" s="234"/>
      <c r="C123" s="235"/>
      <c r="D123" s="236" t="s">
        <v>162</v>
      </c>
      <c r="E123" s="237" t="s">
        <v>21</v>
      </c>
      <c r="F123" s="238" t="s">
        <v>2649</v>
      </c>
      <c r="G123" s="235"/>
      <c r="H123" s="237" t="s">
        <v>21</v>
      </c>
      <c r="I123" s="239"/>
      <c r="J123" s="235"/>
      <c r="K123" s="235"/>
      <c r="L123" s="240"/>
      <c r="M123" s="241"/>
      <c r="N123" s="242"/>
      <c r="O123" s="242"/>
      <c r="P123" s="242"/>
      <c r="Q123" s="242"/>
      <c r="R123" s="242"/>
      <c r="S123" s="242"/>
      <c r="T123" s="243"/>
      <c r="AT123" s="244" t="s">
        <v>162</v>
      </c>
      <c r="AU123" s="244" t="s">
        <v>85</v>
      </c>
      <c r="AV123" s="11" t="s">
        <v>38</v>
      </c>
      <c r="AW123" s="11" t="s">
        <v>36</v>
      </c>
      <c r="AX123" s="11" t="s">
        <v>76</v>
      </c>
      <c r="AY123" s="244" t="s">
        <v>154</v>
      </c>
    </row>
    <row r="124" s="12" customFormat="1">
      <c r="B124" s="245"/>
      <c r="C124" s="246"/>
      <c r="D124" s="236" t="s">
        <v>162</v>
      </c>
      <c r="E124" s="247" t="s">
        <v>21</v>
      </c>
      <c r="F124" s="248" t="s">
        <v>2646</v>
      </c>
      <c r="G124" s="246"/>
      <c r="H124" s="249">
        <v>78.200000000000003</v>
      </c>
      <c r="I124" s="250"/>
      <c r="J124" s="246"/>
      <c r="K124" s="246"/>
      <c r="L124" s="251"/>
      <c r="M124" s="252"/>
      <c r="N124" s="253"/>
      <c r="O124" s="253"/>
      <c r="P124" s="253"/>
      <c r="Q124" s="253"/>
      <c r="R124" s="253"/>
      <c r="S124" s="253"/>
      <c r="T124" s="254"/>
      <c r="AT124" s="255" t="s">
        <v>162</v>
      </c>
      <c r="AU124" s="255" t="s">
        <v>85</v>
      </c>
      <c r="AV124" s="12" t="s">
        <v>85</v>
      </c>
      <c r="AW124" s="12" t="s">
        <v>36</v>
      </c>
      <c r="AX124" s="12" t="s">
        <v>76</v>
      </c>
      <c r="AY124" s="255" t="s">
        <v>154</v>
      </c>
    </row>
    <row r="125" s="12" customFormat="1">
      <c r="B125" s="245"/>
      <c r="C125" s="246"/>
      <c r="D125" s="236" t="s">
        <v>162</v>
      </c>
      <c r="E125" s="247" t="s">
        <v>21</v>
      </c>
      <c r="F125" s="248" t="s">
        <v>2647</v>
      </c>
      <c r="G125" s="246"/>
      <c r="H125" s="249">
        <v>14</v>
      </c>
      <c r="I125" s="250"/>
      <c r="J125" s="246"/>
      <c r="K125" s="246"/>
      <c r="L125" s="251"/>
      <c r="M125" s="252"/>
      <c r="N125" s="253"/>
      <c r="O125" s="253"/>
      <c r="P125" s="253"/>
      <c r="Q125" s="253"/>
      <c r="R125" s="253"/>
      <c r="S125" s="253"/>
      <c r="T125" s="254"/>
      <c r="AT125" s="255" t="s">
        <v>162</v>
      </c>
      <c r="AU125" s="255" t="s">
        <v>85</v>
      </c>
      <c r="AV125" s="12" t="s">
        <v>85</v>
      </c>
      <c r="AW125" s="12" t="s">
        <v>36</v>
      </c>
      <c r="AX125" s="12" t="s">
        <v>76</v>
      </c>
      <c r="AY125" s="255" t="s">
        <v>154</v>
      </c>
    </row>
    <row r="126" s="12" customFormat="1">
      <c r="B126" s="245"/>
      <c r="C126" s="246"/>
      <c r="D126" s="236" t="s">
        <v>162</v>
      </c>
      <c r="E126" s="247" t="s">
        <v>21</v>
      </c>
      <c r="F126" s="248" t="s">
        <v>2648</v>
      </c>
      <c r="G126" s="246"/>
      <c r="H126" s="249">
        <v>-7.2000000000000002</v>
      </c>
      <c r="I126" s="250"/>
      <c r="J126" s="246"/>
      <c r="K126" s="246"/>
      <c r="L126" s="251"/>
      <c r="M126" s="252"/>
      <c r="N126" s="253"/>
      <c r="O126" s="253"/>
      <c r="P126" s="253"/>
      <c r="Q126" s="253"/>
      <c r="R126" s="253"/>
      <c r="S126" s="253"/>
      <c r="T126" s="254"/>
      <c r="AT126" s="255" t="s">
        <v>162</v>
      </c>
      <c r="AU126" s="255" t="s">
        <v>85</v>
      </c>
      <c r="AV126" s="12" t="s">
        <v>85</v>
      </c>
      <c r="AW126" s="12" t="s">
        <v>36</v>
      </c>
      <c r="AX126" s="12" t="s">
        <v>76</v>
      </c>
      <c r="AY126" s="255" t="s">
        <v>154</v>
      </c>
    </row>
    <row r="127" s="11" customFormat="1">
      <c r="B127" s="234"/>
      <c r="C127" s="235"/>
      <c r="D127" s="236" t="s">
        <v>162</v>
      </c>
      <c r="E127" s="237" t="s">
        <v>21</v>
      </c>
      <c r="F127" s="238" t="s">
        <v>2650</v>
      </c>
      <c r="G127" s="235"/>
      <c r="H127" s="237" t="s">
        <v>21</v>
      </c>
      <c r="I127" s="239"/>
      <c r="J127" s="235"/>
      <c r="K127" s="235"/>
      <c r="L127" s="240"/>
      <c r="M127" s="241"/>
      <c r="N127" s="242"/>
      <c r="O127" s="242"/>
      <c r="P127" s="242"/>
      <c r="Q127" s="242"/>
      <c r="R127" s="242"/>
      <c r="S127" s="242"/>
      <c r="T127" s="243"/>
      <c r="AT127" s="244" t="s">
        <v>162</v>
      </c>
      <c r="AU127" s="244" t="s">
        <v>85</v>
      </c>
      <c r="AV127" s="11" t="s">
        <v>38</v>
      </c>
      <c r="AW127" s="11" t="s">
        <v>36</v>
      </c>
      <c r="AX127" s="11" t="s">
        <v>76</v>
      </c>
      <c r="AY127" s="244" t="s">
        <v>154</v>
      </c>
    </row>
    <row r="128" s="12" customFormat="1">
      <c r="B128" s="245"/>
      <c r="C128" s="246"/>
      <c r="D128" s="236" t="s">
        <v>162</v>
      </c>
      <c r="E128" s="247" t="s">
        <v>21</v>
      </c>
      <c r="F128" s="248" t="s">
        <v>2646</v>
      </c>
      <c r="G128" s="246"/>
      <c r="H128" s="249">
        <v>78.200000000000003</v>
      </c>
      <c r="I128" s="250"/>
      <c r="J128" s="246"/>
      <c r="K128" s="246"/>
      <c r="L128" s="251"/>
      <c r="M128" s="252"/>
      <c r="N128" s="253"/>
      <c r="O128" s="253"/>
      <c r="P128" s="253"/>
      <c r="Q128" s="253"/>
      <c r="R128" s="253"/>
      <c r="S128" s="253"/>
      <c r="T128" s="254"/>
      <c r="AT128" s="255" t="s">
        <v>162</v>
      </c>
      <c r="AU128" s="255" t="s">
        <v>85</v>
      </c>
      <c r="AV128" s="12" t="s">
        <v>85</v>
      </c>
      <c r="AW128" s="12" t="s">
        <v>36</v>
      </c>
      <c r="AX128" s="12" t="s">
        <v>76</v>
      </c>
      <c r="AY128" s="255" t="s">
        <v>154</v>
      </c>
    </row>
    <row r="129" s="12" customFormat="1">
      <c r="B129" s="245"/>
      <c r="C129" s="246"/>
      <c r="D129" s="236" t="s">
        <v>162</v>
      </c>
      <c r="E129" s="247" t="s">
        <v>21</v>
      </c>
      <c r="F129" s="248" t="s">
        <v>2647</v>
      </c>
      <c r="G129" s="246"/>
      <c r="H129" s="249">
        <v>14</v>
      </c>
      <c r="I129" s="250"/>
      <c r="J129" s="246"/>
      <c r="K129" s="246"/>
      <c r="L129" s="251"/>
      <c r="M129" s="252"/>
      <c r="N129" s="253"/>
      <c r="O129" s="253"/>
      <c r="P129" s="253"/>
      <c r="Q129" s="253"/>
      <c r="R129" s="253"/>
      <c r="S129" s="253"/>
      <c r="T129" s="254"/>
      <c r="AT129" s="255" t="s">
        <v>162</v>
      </c>
      <c r="AU129" s="255" t="s">
        <v>85</v>
      </c>
      <c r="AV129" s="12" t="s">
        <v>85</v>
      </c>
      <c r="AW129" s="12" t="s">
        <v>36</v>
      </c>
      <c r="AX129" s="12" t="s">
        <v>76</v>
      </c>
      <c r="AY129" s="255" t="s">
        <v>154</v>
      </c>
    </row>
    <row r="130" s="12" customFormat="1">
      <c r="B130" s="245"/>
      <c r="C130" s="246"/>
      <c r="D130" s="236" t="s">
        <v>162</v>
      </c>
      <c r="E130" s="247" t="s">
        <v>21</v>
      </c>
      <c r="F130" s="248" t="s">
        <v>2648</v>
      </c>
      <c r="G130" s="246"/>
      <c r="H130" s="249">
        <v>-7.2000000000000002</v>
      </c>
      <c r="I130" s="250"/>
      <c r="J130" s="246"/>
      <c r="K130" s="246"/>
      <c r="L130" s="251"/>
      <c r="M130" s="252"/>
      <c r="N130" s="253"/>
      <c r="O130" s="253"/>
      <c r="P130" s="253"/>
      <c r="Q130" s="253"/>
      <c r="R130" s="253"/>
      <c r="S130" s="253"/>
      <c r="T130" s="254"/>
      <c r="AT130" s="255" t="s">
        <v>162</v>
      </c>
      <c r="AU130" s="255" t="s">
        <v>85</v>
      </c>
      <c r="AV130" s="12" t="s">
        <v>85</v>
      </c>
      <c r="AW130" s="12" t="s">
        <v>36</v>
      </c>
      <c r="AX130" s="12" t="s">
        <v>76</v>
      </c>
      <c r="AY130" s="255" t="s">
        <v>154</v>
      </c>
    </row>
    <row r="131" s="13" customFormat="1">
      <c r="B131" s="256"/>
      <c r="C131" s="257"/>
      <c r="D131" s="236" t="s">
        <v>162</v>
      </c>
      <c r="E131" s="258" t="s">
        <v>21</v>
      </c>
      <c r="F131" s="259" t="s">
        <v>166</v>
      </c>
      <c r="G131" s="257"/>
      <c r="H131" s="260">
        <v>255</v>
      </c>
      <c r="I131" s="261"/>
      <c r="J131" s="257"/>
      <c r="K131" s="257"/>
      <c r="L131" s="262"/>
      <c r="M131" s="263"/>
      <c r="N131" s="264"/>
      <c r="O131" s="264"/>
      <c r="P131" s="264"/>
      <c r="Q131" s="264"/>
      <c r="R131" s="264"/>
      <c r="S131" s="264"/>
      <c r="T131" s="265"/>
      <c r="AT131" s="266" t="s">
        <v>162</v>
      </c>
      <c r="AU131" s="266" t="s">
        <v>85</v>
      </c>
      <c r="AV131" s="13" t="s">
        <v>160</v>
      </c>
      <c r="AW131" s="13" t="s">
        <v>6</v>
      </c>
      <c r="AX131" s="13" t="s">
        <v>38</v>
      </c>
      <c r="AY131" s="266" t="s">
        <v>154</v>
      </c>
    </row>
    <row r="132" s="1" customFormat="1" ht="25.5" customHeight="1">
      <c r="B132" s="47"/>
      <c r="C132" s="222" t="s">
        <v>212</v>
      </c>
      <c r="D132" s="222" t="s">
        <v>156</v>
      </c>
      <c r="E132" s="223" t="s">
        <v>2651</v>
      </c>
      <c r="F132" s="224" t="s">
        <v>2652</v>
      </c>
      <c r="G132" s="225" t="s">
        <v>179</v>
      </c>
      <c r="H132" s="226">
        <v>70.200000000000003</v>
      </c>
      <c r="I132" s="227"/>
      <c r="J132" s="228">
        <f>ROUND(I132*H132,2)</f>
        <v>0</v>
      </c>
      <c r="K132" s="224" t="s">
        <v>2606</v>
      </c>
      <c r="L132" s="73"/>
      <c r="M132" s="229" t="s">
        <v>21</v>
      </c>
      <c r="N132" s="230" t="s">
        <v>47</v>
      </c>
      <c r="O132" s="48"/>
      <c r="P132" s="231">
        <f>O132*H132</f>
        <v>0</v>
      </c>
      <c r="Q132" s="231">
        <v>0.0077638000000000004</v>
      </c>
      <c r="R132" s="231">
        <f>Q132*H132</f>
        <v>0.54501876000000005</v>
      </c>
      <c r="S132" s="231">
        <v>0</v>
      </c>
      <c r="T132" s="232">
        <f>S132*H132</f>
        <v>0</v>
      </c>
      <c r="AR132" s="24" t="s">
        <v>160</v>
      </c>
      <c r="AT132" s="24" t="s">
        <v>156</v>
      </c>
      <c r="AU132" s="24" t="s">
        <v>85</v>
      </c>
      <c r="AY132" s="24" t="s">
        <v>154</v>
      </c>
      <c r="BE132" s="233">
        <f>IF(N132="základní",J132,0)</f>
        <v>0</v>
      </c>
      <c r="BF132" s="233">
        <f>IF(N132="snížená",J132,0)</f>
        <v>0</v>
      </c>
      <c r="BG132" s="233">
        <f>IF(N132="zákl. přenesená",J132,0)</f>
        <v>0</v>
      </c>
      <c r="BH132" s="233">
        <f>IF(N132="sníž. přenesená",J132,0)</f>
        <v>0</v>
      </c>
      <c r="BI132" s="233">
        <f>IF(N132="nulová",J132,0)</f>
        <v>0</v>
      </c>
      <c r="BJ132" s="24" t="s">
        <v>38</v>
      </c>
      <c r="BK132" s="233">
        <f>ROUND(I132*H132,2)</f>
        <v>0</v>
      </c>
      <c r="BL132" s="24" t="s">
        <v>160</v>
      </c>
      <c r="BM132" s="24" t="s">
        <v>2653</v>
      </c>
    </row>
    <row r="133" s="1" customFormat="1">
      <c r="B133" s="47"/>
      <c r="C133" s="75"/>
      <c r="D133" s="236" t="s">
        <v>2419</v>
      </c>
      <c r="E133" s="75"/>
      <c r="F133" s="278" t="s">
        <v>2643</v>
      </c>
      <c r="G133" s="75"/>
      <c r="H133" s="75"/>
      <c r="I133" s="192"/>
      <c r="J133" s="75"/>
      <c r="K133" s="75"/>
      <c r="L133" s="73"/>
      <c r="M133" s="279"/>
      <c r="N133" s="48"/>
      <c r="O133" s="48"/>
      <c r="P133" s="48"/>
      <c r="Q133" s="48"/>
      <c r="R133" s="48"/>
      <c r="S133" s="48"/>
      <c r="T133" s="96"/>
      <c r="AT133" s="24" t="s">
        <v>2419</v>
      </c>
      <c r="AU133" s="24" t="s">
        <v>85</v>
      </c>
    </row>
    <row r="134" s="11" customFormat="1">
      <c r="B134" s="234"/>
      <c r="C134" s="235"/>
      <c r="D134" s="236" t="s">
        <v>162</v>
      </c>
      <c r="E134" s="237" t="s">
        <v>21</v>
      </c>
      <c r="F134" s="238" t="s">
        <v>2645</v>
      </c>
      <c r="G134" s="235"/>
      <c r="H134" s="237" t="s">
        <v>21</v>
      </c>
      <c r="I134" s="239"/>
      <c r="J134" s="235"/>
      <c r="K134" s="235"/>
      <c r="L134" s="240"/>
      <c r="M134" s="241"/>
      <c r="N134" s="242"/>
      <c r="O134" s="242"/>
      <c r="P134" s="242"/>
      <c r="Q134" s="242"/>
      <c r="R134" s="242"/>
      <c r="S134" s="242"/>
      <c r="T134" s="243"/>
      <c r="AT134" s="244" t="s">
        <v>162</v>
      </c>
      <c r="AU134" s="244" t="s">
        <v>85</v>
      </c>
      <c r="AV134" s="11" t="s">
        <v>38</v>
      </c>
      <c r="AW134" s="11" t="s">
        <v>36</v>
      </c>
      <c r="AX134" s="11" t="s">
        <v>76</v>
      </c>
      <c r="AY134" s="244" t="s">
        <v>154</v>
      </c>
    </row>
    <row r="135" s="12" customFormat="1">
      <c r="B135" s="245"/>
      <c r="C135" s="246"/>
      <c r="D135" s="236" t="s">
        <v>162</v>
      </c>
      <c r="E135" s="247" t="s">
        <v>21</v>
      </c>
      <c r="F135" s="248" t="s">
        <v>2654</v>
      </c>
      <c r="G135" s="246"/>
      <c r="H135" s="249">
        <v>21.600000000000001</v>
      </c>
      <c r="I135" s="250"/>
      <c r="J135" s="246"/>
      <c r="K135" s="246"/>
      <c r="L135" s="251"/>
      <c r="M135" s="252"/>
      <c r="N135" s="253"/>
      <c r="O135" s="253"/>
      <c r="P135" s="253"/>
      <c r="Q135" s="253"/>
      <c r="R135" s="253"/>
      <c r="S135" s="253"/>
      <c r="T135" s="254"/>
      <c r="AT135" s="255" t="s">
        <v>162</v>
      </c>
      <c r="AU135" s="255" t="s">
        <v>85</v>
      </c>
      <c r="AV135" s="12" t="s">
        <v>85</v>
      </c>
      <c r="AW135" s="12" t="s">
        <v>36</v>
      </c>
      <c r="AX135" s="12" t="s">
        <v>76</v>
      </c>
      <c r="AY135" s="255" t="s">
        <v>154</v>
      </c>
    </row>
    <row r="136" s="12" customFormat="1">
      <c r="B136" s="245"/>
      <c r="C136" s="246"/>
      <c r="D136" s="236" t="s">
        <v>162</v>
      </c>
      <c r="E136" s="247" t="s">
        <v>21</v>
      </c>
      <c r="F136" s="248" t="s">
        <v>2655</v>
      </c>
      <c r="G136" s="246"/>
      <c r="H136" s="249">
        <v>1.8</v>
      </c>
      <c r="I136" s="250"/>
      <c r="J136" s="246"/>
      <c r="K136" s="246"/>
      <c r="L136" s="251"/>
      <c r="M136" s="252"/>
      <c r="N136" s="253"/>
      <c r="O136" s="253"/>
      <c r="P136" s="253"/>
      <c r="Q136" s="253"/>
      <c r="R136" s="253"/>
      <c r="S136" s="253"/>
      <c r="T136" s="254"/>
      <c r="AT136" s="255" t="s">
        <v>162</v>
      </c>
      <c r="AU136" s="255" t="s">
        <v>85</v>
      </c>
      <c r="AV136" s="12" t="s">
        <v>85</v>
      </c>
      <c r="AW136" s="12" t="s">
        <v>36</v>
      </c>
      <c r="AX136" s="12" t="s">
        <v>76</v>
      </c>
      <c r="AY136" s="255" t="s">
        <v>154</v>
      </c>
    </row>
    <row r="137" s="11" customFormat="1">
      <c r="B137" s="234"/>
      <c r="C137" s="235"/>
      <c r="D137" s="236" t="s">
        <v>162</v>
      </c>
      <c r="E137" s="237" t="s">
        <v>21</v>
      </c>
      <c r="F137" s="238" t="s">
        <v>2649</v>
      </c>
      <c r="G137" s="235"/>
      <c r="H137" s="237" t="s">
        <v>21</v>
      </c>
      <c r="I137" s="239"/>
      <c r="J137" s="235"/>
      <c r="K137" s="235"/>
      <c r="L137" s="240"/>
      <c r="M137" s="241"/>
      <c r="N137" s="242"/>
      <c r="O137" s="242"/>
      <c r="P137" s="242"/>
      <c r="Q137" s="242"/>
      <c r="R137" s="242"/>
      <c r="S137" s="242"/>
      <c r="T137" s="243"/>
      <c r="AT137" s="244" t="s">
        <v>162</v>
      </c>
      <c r="AU137" s="244" t="s">
        <v>85</v>
      </c>
      <c r="AV137" s="11" t="s">
        <v>38</v>
      </c>
      <c r="AW137" s="11" t="s">
        <v>36</v>
      </c>
      <c r="AX137" s="11" t="s">
        <v>76</v>
      </c>
      <c r="AY137" s="244" t="s">
        <v>154</v>
      </c>
    </row>
    <row r="138" s="12" customFormat="1">
      <c r="B138" s="245"/>
      <c r="C138" s="246"/>
      <c r="D138" s="236" t="s">
        <v>162</v>
      </c>
      <c r="E138" s="247" t="s">
        <v>21</v>
      </c>
      <c r="F138" s="248" t="s">
        <v>2654</v>
      </c>
      <c r="G138" s="246"/>
      <c r="H138" s="249">
        <v>21.600000000000001</v>
      </c>
      <c r="I138" s="250"/>
      <c r="J138" s="246"/>
      <c r="K138" s="246"/>
      <c r="L138" s="251"/>
      <c r="M138" s="252"/>
      <c r="N138" s="253"/>
      <c r="O138" s="253"/>
      <c r="P138" s="253"/>
      <c r="Q138" s="253"/>
      <c r="R138" s="253"/>
      <c r="S138" s="253"/>
      <c r="T138" s="254"/>
      <c r="AT138" s="255" t="s">
        <v>162</v>
      </c>
      <c r="AU138" s="255" t="s">
        <v>85</v>
      </c>
      <c r="AV138" s="12" t="s">
        <v>85</v>
      </c>
      <c r="AW138" s="12" t="s">
        <v>36</v>
      </c>
      <c r="AX138" s="12" t="s">
        <v>76</v>
      </c>
      <c r="AY138" s="255" t="s">
        <v>154</v>
      </c>
    </row>
    <row r="139" s="12" customFormat="1">
      <c r="B139" s="245"/>
      <c r="C139" s="246"/>
      <c r="D139" s="236" t="s">
        <v>162</v>
      </c>
      <c r="E139" s="247" t="s">
        <v>21</v>
      </c>
      <c r="F139" s="248" t="s">
        <v>2655</v>
      </c>
      <c r="G139" s="246"/>
      <c r="H139" s="249">
        <v>1.8</v>
      </c>
      <c r="I139" s="250"/>
      <c r="J139" s="246"/>
      <c r="K139" s="246"/>
      <c r="L139" s="251"/>
      <c r="M139" s="252"/>
      <c r="N139" s="253"/>
      <c r="O139" s="253"/>
      <c r="P139" s="253"/>
      <c r="Q139" s="253"/>
      <c r="R139" s="253"/>
      <c r="S139" s="253"/>
      <c r="T139" s="254"/>
      <c r="AT139" s="255" t="s">
        <v>162</v>
      </c>
      <c r="AU139" s="255" t="s">
        <v>85</v>
      </c>
      <c r="AV139" s="12" t="s">
        <v>85</v>
      </c>
      <c r="AW139" s="12" t="s">
        <v>36</v>
      </c>
      <c r="AX139" s="12" t="s">
        <v>76</v>
      </c>
      <c r="AY139" s="255" t="s">
        <v>154</v>
      </c>
    </row>
    <row r="140" s="11" customFormat="1">
      <c r="B140" s="234"/>
      <c r="C140" s="235"/>
      <c r="D140" s="236" t="s">
        <v>162</v>
      </c>
      <c r="E140" s="237" t="s">
        <v>21</v>
      </c>
      <c r="F140" s="238" t="s">
        <v>2650</v>
      </c>
      <c r="G140" s="235"/>
      <c r="H140" s="237" t="s">
        <v>21</v>
      </c>
      <c r="I140" s="239"/>
      <c r="J140" s="235"/>
      <c r="K140" s="235"/>
      <c r="L140" s="240"/>
      <c r="M140" s="241"/>
      <c r="N140" s="242"/>
      <c r="O140" s="242"/>
      <c r="P140" s="242"/>
      <c r="Q140" s="242"/>
      <c r="R140" s="242"/>
      <c r="S140" s="242"/>
      <c r="T140" s="243"/>
      <c r="AT140" s="244" t="s">
        <v>162</v>
      </c>
      <c r="AU140" s="244" t="s">
        <v>85</v>
      </c>
      <c r="AV140" s="11" t="s">
        <v>38</v>
      </c>
      <c r="AW140" s="11" t="s">
        <v>36</v>
      </c>
      <c r="AX140" s="11" t="s">
        <v>76</v>
      </c>
      <c r="AY140" s="244" t="s">
        <v>154</v>
      </c>
    </row>
    <row r="141" s="12" customFormat="1">
      <c r="B141" s="245"/>
      <c r="C141" s="246"/>
      <c r="D141" s="236" t="s">
        <v>162</v>
      </c>
      <c r="E141" s="247" t="s">
        <v>21</v>
      </c>
      <c r="F141" s="248" t="s">
        <v>2654</v>
      </c>
      <c r="G141" s="246"/>
      <c r="H141" s="249">
        <v>21.600000000000001</v>
      </c>
      <c r="I141" s="250"/>
      <c r="J141" s="246"/>
      <c r="K141" s="246"/>
      <c r="L141" s="251"/>
      <c r="M141" s="252"/>
      <c r="N141" s="253"/>
      <c r="O141" s="253"/>
      <c r="P141" s="253"/>
      <c r="Q141" s="253"/>
      <c r="R141" s="253"/>
      <c r="S141" s="253"/>
      <c r="T141" s="254"/>
      <c r="AT141" s="255" t="s">
        <v>162</v>
      </c>
      <c r="AU141" s="255" t="s">
        <v>85</v>
      </c>
      <c r="AV141" s="12" t="s">
        <v>85</v>
      </c>
      <c r="AW141" s="12" t="s">
        <v>36</v>
      </c>
      <c r="AX141" s="12" t="s">
        <v>76</v>
      </c>
      <c r="AY141" s="255" t="s">
        <v>154</v>
      </c>
    </row>
    <row r="142" s="12" customFormat="1">
      <c r="B142" s="245"/>
      <c r="C142" s="246"/>
      <c r="D142" s="236" t="s">
        <v>162</v>
      </c>
      <c r="E142" s="247" t="s">
        <v>21</v>
      </c>
      <c r="F142" s="248" t="s">
        <v>2655</v>
      </c>
      <c r="G142" s="246"/>
      <c r="H142" s="249">
        <v>1.8</v>
      </c>
      <c r="I142" s="250"/>
      <c r="J142" s="246"/>
      <c r="K142" s="246"/>
      <c r="L142" s="251"/>
      <c r="M142" s="252"/>
      <c r="N142" s="253"/>
      <c r="O142" s="253"/>
      <c r="P142" s="253"/>
      <c r="Q142" s="253"/>
      <c r="R142" s="253"/>
      <c r="S142" s="253"/>
      <c r="T142" s="254"/>
      <c r="AT142" s="255" t="s">
        <v>162</v>
      </c>
      <c r="AU142" s="255" t="s">
        <v>85</v>
      </c>
      <c r="AV142" s="12" t="s">
        <v>85</v>
      </c>
      <c r="AW142" s="12" t="s">
        <v>36</v>
      </c>
      <c r="AX142" s="12" t="s">
        <v>76</v>
      </c>
      <c r="AY142" s="255" t="s">
        <v>154</v>
      </c>
    </row>
    <row r="143" s="13" customFormat="1">
      <c r="B143" s="256"/>
      <c r="C143" s="257"/>
      <c r="D143" s="236" t="s">
        <v>162</v>
      </c>
      <c r="E143" s="258" t="s">
        <v>21</v>
      </c>
      <c r="F143" s="259" t="s">
        <v>166</v>
      </c>
      <c r="G143" s="257"/>
      <c r="H143" s="260">
        <v>70.200000000000003</v>
      </c>
      <c r="I143" s="261"/>
      <c r="J143" s="257"/>
      <c r="K143" s="257"/>
      <c r="L143" s="262"/>
      <c r="M143" s="263"/>
      <c r="N143" s="264"/>
      <c r="O143" s="264"/>
      <c r="P143" s="264"/>
      <c r="Q143" s="264"/>
      <c r="R143" s="264"/>
      <c r="S143" s="264"/>
      <c r="T143" s="265"/>
      <c r="AT143" s="266" t="s">
        <v>162</v>
      </c>
      <c r="AU143" s="266" t="s">
        <v>85</v>
      </c>
      <c r="AV143" s="13" t="s">
        <v>160</v>
      </c>
      <c r="AW143" s="13" t="s">
        <v>6</v>
      </c>
      <c r="AX143" s="13" t="s">
        <v>38</v>
      </c>
      <c r="AY143" s="266" t="s">
        <v>154</v>
      </c>
    </row>
    <row r="144" s="1" customFormat="1" ht="16.5" customHeight="1">
      <c r="B144" s="47"/>
      <c r="C144" s="222" t="s">
        <v>216</v>
      </c>
      <c r="D144" s="222" t="s">
        <v>156</v>
      </c>
      <c r="E144" s="223" t="s">
        <v>2656</v>
      </c>
      <c r="F144" s="224" t="s">
        <v>2657</v>
      </c>
      <c r="G144" s="225" t="s">
        <v>179</v>
      </c>
      <c r="H144" s="226">
        <v>276.60000000000002</v>
      </c>
      <c r="I144" s="227"/>
      <c r="J144" s="228">
        <f>ROUND(I144*H144,2)</f>
        <v>0</v>
      </c>
      <c r="K144" s="224" t="s">
        <v>2606</v>
      </c>
      <c r="L144" s="73"/>
      <c r="M144" s="229" t="s">
        <v>21</v>
      </c>
      <c r="N144" s="230" t="s">
        <v>47</v>
      </c>
      <c r="O144" s="48"/>
      <c r="P144" s="231">
        <f>O144*H144</f>
        <v>0</v>
      </c>
      <c r="Q144" s="231">
        <v>0.0022000000000000001</v>
      </c>
      <c r="R144" s="231">
        <f>Q144*H144</f>
        <v>0.60852000000000006</v>
      </c>
      <c r="S144" s="231">
        <v>0</v>
      </c>
      <c r="T144" s="232">
        <f>S144*H144</f>
        <v>0</v>
      </c>
      <c r="AR144" s="24" t="s">
        <v>160</v>
      </c>
      <c r="AT144" s="24" t="s">
        <v>156</v>
      </c>
      <c r="AU144" s="24" t="s">
        <v>85</v>
      </c>
      <c r="AY144" s="24" t="s">
        <v>154</v>
      </c>
      <c r="BE144" s="233">
        <f>IF(N144="základní",J144,0)</f>
        <v>0</v>
      </c>
      <c r="BF144" s="233">
        <f>IF(N144="snížená",J144,0)</f>
        <v>0</v>
      </c>
      <c r="BG144" s="233">
        <f>IF(N144="zákl. přenesená",J144,0)</f>
        <v>0</v>
      </c>
      <c r="BH144" s="233">
        <f>IF(N144="sníž. přenesená",J144,0)</f>
        <v>0</v>
      </c>
      <c r="BI144" s="233">
        <f>IF(N144="nulová",J144,0)</f>
        <v>0</v>
      </c>
      <c r="BJ144" s="24" t="s">
        <v>38</v>
      </c>
      <c r="BK144" s="233">
        <f>ROUND(I144*H144,2)</f>
        <v>0</v>
      </c>
      <c r="BL144" s="24" t="s">
        <v>160</v>
      </c>
      <c r="BM144" s="24" t="s">
        <v>2658</v>
      </c>
    </row>
    <row r="145" s="1" customFormat="1">
      <c r="B145" s="47"/>
      <c r="C145" s="75"/>
      <c r="D145" s="236" t="s">
        <v>2419</v>
      </c>
      <c r="E145" s="75"/>
      <c r="F145" s="278" t="s">
        <v>2643</v>
      </c>
      <c r="G145" s="75"/>
      <c r="H145" s="75"/>
      <c r="I145" s="192"/>
      <c r="J145" s="75"/>
      <c r="K145" s="75"/>
      <c r="L145" s="73"/>
      <c r="M145" s="279"/>
      <c r="N145" s="48"/>
      <c r="O145" s="48"/>
      <c r="P145" s="48"/>
      <c r="Q145" s="48"/>
      <c r="R145" s="48"/>
      <c r="S145" s="48"/>
      <c r="T145" s="96"/>
      <c r="AT145" s="24" t="s">
        <v>2419</v>
      </c>
      <c r="AU145" s="24" t="s">
        <v>85</v>
      </c>
    </row>
    <row r="146" s="1" customFormat="1">
      <c r="B146" s="47"/>
      <c r="C146" s="75"/>
      <c r="D146" s="236" t="s">
        <v>258</v>
      </c>
      <c r="E146" s="75"/>
      <c r="F146" s="278" t="s">
        <v>2659</v>
      </c>
      <c r="G146" s="75"/>
      <c r="H146" s="75"/>
      <c r="I146" s="192"/>
      <c r="J146" s="75"/>
      <c r="K146" s="75"/>
      <c r="L146" s="73"/>
      <c r="M146" s="279"/>
      <c r="N146" s="48"/>
      <c r="O146" s="48"/>
      <c r="P146" s="48"/>
      <c r="Q146" s="48"/>
      <c r="R146" s="48"/>
      <c r="S146" s="48"/>
      <c r="T146" s="96"/>
      <c r="AT146" s="24" t="s">
        <v>258</v>
      </c>
      <c r="AU146" s="24" t="s">
        <v>85</v>
      </c>
    </row>
    <row r="147" s="11" customFormat="1">
      <c r="B147" s="234"/>
      <c r="C147" s="235"/>
      <c r="D147" s="236" t="s">
        <v>162</v>
      </c>
      <c r="E147" s="237" t="s">
        <v>21</v>
      </c>
      <c r="F147" s="238" t="s">
        <v>2645</v>
      </c>
      <c r="G147" s="235"/>
      <c r="H147" s="237" t="s">
        <v>21</v>
      </c>
      <c r="I147" s="239"/>
      <c r="J147" s="235"/>
      <c r="K147" s="235"/>
      <c r="L147" s="240"/>
      <c r="M147" s="241"/>
      <c r="N147" s="242"/>
      <c r="O147" s="242"/>
      <c r="P147" s="242"/>
      <c r="Q147" s="242"/>
      <c r="R147" s="242"/>
      <c r="S147" s="242"/>
      <c r="T147" s="243"/>
      <c r="AT147" s="244" t="s">
        <v>162</v>
      </c>
      <c r="AU147" s="244" t="s">
        <v>85</v>
      </c>
      <c r="AV147" s="11" t="s">
        <v>38</v>
      </c>
      <c r="AW147" s="11" t="s">
        <v>36</v>
      </c>
      <c r="AX147" s="11" t="s">
        <v>76</v>
      </c>
      <c r="AY147" s="244" t="s">
        <v>154</v>
      </c>
    </row>
    <row r="148" s="12" customFormat="1">
      <c r="B148" s="245"/>
      <c r="C148" s="246"/>
      <c r="D148" s="236" t="s">
        <v>162</v>
      </c>
      <c r="E148" s="247" t="s">
        <v>21</v>
      </c>
      <c r="F148" s="248" t="s">
        <v>2646</v>
      </c>
      <c r="G148" s="246"/>
      <c r="H148" s="249">
        <v>78.200000000000003</v>
      </c>
      <c r="I148" s="250"/>
      <c r="J148" s="246"/>
      <c r="K148" s="246"/>
      <c r="L148" s="251"/>
      <c r="M148" s="252"/>
      <c r="N148" s="253"/>
      <c r="O148" s="253"/>
      <c r="P148" s="253"/>
      <c r="Q148" s="253"/>
      <c r="R148" s="253"/>
      <c r="S148" s="253"/>
      <c r="T148" s="254"/>
      <c r="AT148" s="255" t="s">
        <v>162</v>
      </c>
      <c r="AU148" s="255" t="s">
        <v>85</v>
      </c>
      <c r="AV148" s="12" t="s">
        <v>85</v>
      </c>
      <c r="AW148" s="12" t="s">
        <v>36</v>
      </c>
      <c r="AX148" s="12" t="s">
        <v>76</v>
      </c>
      <c r="AY148" s="255" t="s">
        <v>154</v>
      </c>
    </row>
    <row r="149" s="12" customFormat="1">
      <c r="B149" s="245"/>
      <c r="C149" s="246"/>
      <c r="D149" s="236" t="s">
        <v>162</v>
      </c>
      <c r="E149" s="247" t="s">
        <v>21</v>
      </c>
      <c r="F149" s="248" t="s">
        <v>2647</v>
      </c>
      <c r="G149" s="246"/>
      <c r="H149" s="249">
        <v>14</v>
      </c>
      <c r="I149" s="250"/>
      <c r="J149" s="246"/>
      <c r="K149" s="246"/>
      <c r="L149" s="251"/>
      <c r="M149" s="252"/>
      <c r="N149" s="253"/>
      <c r="O149" s="253"/>
      <c r="P149" s="253"/>
      <c r="Q149" s="253"/>
      <c r="R149" s="253"/>
      <c r="S149" s="253"/>
      <c r="T149" s="254"/>
      <c r="AT149" s="255" t="s">
        <v>162</v>
      </c>
      <c r="AU149" s="255" t="s">
        <v>85</v>
      </c>
      <c r="AV149" s="12" t="s">
        <v>85</v>
      </c>
      <c r="AW149" s="12" t="s">
        <v>36</v>
      </c>
      <c r="AX149" s="12" t="s">
        <v>76</v>
      </c>
      <c r="AY149" s="255" t="s">
        <v>154</v>
      </c>
    </row>
    <row r="150" s="11" customFormat="1">
      <c r="B150" s="234"/>
      <c r="C150" s="235"/>
      <c r="D150" s="236" t="s">
        <v>162</v>
      </c>
      <c r="E150" s="237" t="s">
        <v>21</v>
      </c>
      <c r="F150" s="238" t="s">
        <v>2649</v>
      </c>
      <c r="G150" s="235"/>
      <c r="H150" s="237" t="s">
        <v>21</v>
      </c>
      <c r="I150" s="239"/>
      <c r="J150" s="235"/>
      <c r="K150" s="235"/>
      <c r="L150" s="240"/>
      <c r="M150" s="241"/>
      <c r="N150" s="242"/>
      <c r="O150" s="242"/>
      <c r="P150" s="242"/>
      <c r="Q150" s="242"/>
      <c r="R150" s="242"/>
      <c r="S150" s="242"/>
      <c r="T150" s="243"/>
      <c r="AT150" s="244" t="s">
        <v>162</v>
      </c>
      <c r="AU150" s="244" t="s">
        <v>85</v>
      </c>
      <c r="AV150" s="11" t="s">
        <v>38</v>
      </c>
      <c r="AW150" s="11" t="s">
        <v>36</v>
      </c>
      <c r="AX150" s="11" t="s">
        <v>76</v>
      </c>
      <c r="AY150" s="244" t="s">
        <v>154</v>
      </c>
    </row>
    <row r="151" s="12" customFormat="1">
      <c r="B151" s="245"/>
      <c r="C151" s="246"/>
      <c r="D151" s="236" t="s">
        <v>162</v>
      </c>
      <c r="E151" s="247" t="s">
        <v>21</v>
      </c>
      <c r="F151" s="248" t="s">
        <v>2646</v>
      </c>
      <c r="G151" s="246"/>
      <c r="H151" s="249">
        <v>78.200000000000003</v>
      </c>
      <c r="I151" s="250"/>
      <c r="J151" s="246"/>
      <c r="K151" s="246"/>
      <c r="L151" s="251"/>
      <c r="M151" s="252"/>
      <c r="N151" s="253"/>
      <c r="O151" s="253"/>
      <c r="P151" s="253"/>
      <c r="Q151" s="253"/>
      <c r="R151" s="253"/>
      <c r="S151" s="253"/>
      <c r="T151" s="254"/>
      <c r="AT151" s="255" t="s">
        <v>162</v>
      </c>
      <c r="AU151" s="255" t="s">
        <v>85</v>
      </c>
      <c r="AV151" s="12" t="s">
        <v>85</v>
      </c>
      <c r="AW151" s="12" t="s">
        <v>36</v>
      </c>
      <c r="AX151" s="12" t="s">
        <v>76</v>
      </c>
      <c r="AY151" s="255" t="s">
        <v>154</v>
      </c>
    </row>
    <row r="152" s="12" customFormat="1">
      <c r="B152" s="245"/>
      <c r="C152" s="246"/>
      <c r="D152" s="236" t="s">
        <v>162</v>
      </c>
      <c r="E152" s="247" t="s">
        <v>21</v>
      </c>
      <c r="F152" s="248" t="s">
        <v>2647</v>
      </c>
      <c r="G152" s="246"/>
      <c r="H152" s="249">
        <v>14</v>
      </c>
      <c r="I152" s="250"/>
      <c r="J152" s="246"/>
      <c r="K152" s="246"/>
      <c r="L152" s="251"/>
      <c r="M152" s="252"/>
      <c r="N152" s="253"/>
      <c r="O152" s="253"/>
      <c r="P152" s="253"/>
      <c r="Q152" s="253"/>
      <c r="R152" s="253"/>
      <c r="S152" s="253"/>
      <c r="T152" s="254"/>
      <c r="AT152" s="255" t="s">
        <v>162</v>
      </c>
      <c r="AU152" s="255" t="s">
        <v>85</v>
      </c>
      <c r="AV152" s="12" t="s">
        <v>85</v>
      </c>
      <c r="AW152" s="12" t="s">
        <v>36</v>
      </c>
      <c r="AX152" s="12" t="s">
        <v>76</v>
      </c>
      <c r="AY152" s="255" t="s">
        <v>154</v>
      </c>
    </row>
    <row r="153" s="11" customFormat="1">
      <c r="B153" s="234"/>
      <c r="C153" s="235"/>
      <c r="D153" s="236" t="s">
        <v>162</v>
      </c>
      <c r="E153" s="237" t="s">
        <v>21</v>
      </c>
      <c r="F153" s="238" t="s">
        <v>2650</v>
      </c>
      <c r="G153" s="235"/>
      <c r="H153" s="237" t="s">
        <v>21</v>
      </c>
      <c r="I153" s="239"/>
      <c r="J153" s="235"/>
      <c r="K153" s="235"/>
      <c r="L153" s="240"/>
      <c r="M153" s="241"/>
      <c r="N153" s="242"/>
      <c r="O153" s="242"/>
      <c r="P153" s="242"/>
      <c r="Q153" s="242"/>
      <c r="R153" s="242"/>
      <c r="S153" s="242"/>
      <c r="T153" s="243"/>
      <c r="AT153" s="244" t="s">
        <v>162</v>
      </c>
      <c r="AU153" s="244" t="s">
        <v>85</v>
      </c>
      <c r="AV153" s="11" t="s">
        <v>38</v>
      </c>
      <c r="AW153" s="11" t="s">
        <v>36</v>
      </c>
      <c r="AX153" s="11" t="s">
        <v>76</v>
      </c>
      <c r="AY153" s="244" t="s">
        <v>154</v>
      </c>
    </row>
    <row r="154" s="12" customFormat="1">
      <c r="B154" s="245"/>
      <c r="C154" s="246"/>
      <c r="D154" s="236" t="s">
        <v>162</v>
      </c>
      <c r="E154" s="247" t="s">
        <v>21</v>
      </c>
      <c r="F154" s="248" t="s">
        <v>2646</v>
      </c>
      <c r="G154" s="246"/>
      <c r="H154" s="249">
        <v>78.200000000000003</v>
      </c>
      <c r="I154" s="250"/>
      <c r="J154" s="246"/>
      <c r="K154" s="246"/>
      <c r="L154" s="251"/>
      <c r="M154" s="252"/>
      <c r="N154" s="253"/>
      <c r="O154" s="253"/>
      <c r="P154" s="253"/>
      <c r="Q154" s="253"/>
      <c r="R154" s="253"/>
      <c r="S154" s="253"/>
      <c r="T154" s="254"/>
      <c r="AT154" s="255" t="s">
        <v>162</v>
      </c>
      <c r="AU154" s="255" t="s">
        <v>85</v>
      </c>
      <c r="AV154" s="12" t="s">
        <v>85</v>
      </c>
      <c r="AW154" s="12" t="s">
        <v>36</v>
      </c>
      <c r="AX154" s="12" t="s">
        <v>76</v>
      </c>
      <c r="AY154" s="255" t="s">
        <v>154</v>
      </c>
    </row>
    <row r="155" s="12" customFormat="1">
      <c r="B155" s="245"/>
      <c r="C155" s="246"/>
      <c r="D155" s="236" t="s">
        <v>162</v>
      </c>
      <c r="E155" s="247" t="s">
        <v>21</v>
      </c>
      <c r="F155" s="248" t="s">
        <v>2647</v>
      </c>
      <c r="G155" s="246"/>
      <c r="H155" s="249">
        <v>14</v>
      </c>
      <c r="I155" s="250"/>
      <c r="J155" s="246"/>
      <c r="K155" s="246"/>
      <c r="L155" s="251"/>
      <c r="M155" s="252"/>
      <c r="N155" s="253"/>
      <c r="O155" s="253"/>
      <c r="P155" s="253"/>
      <c r="Q155" s="253"/>
      <c r="R155" s="253"/>
      <c r="S155" s="253"/>
      <c r="T155" s="254"/>
      <c r="AT155" s="255" t="s">
        <v>162</v>
      </c>
      <c r="AU155" s="255" t="s">
        <v>85</v>
      </c>
      <c r="AV155" s="12" t="s">
        <v>85</v>
      </c>
      <c r="AW155" s="12" t="s">
        <v>36</v>
      </c>
      <c r="AX155" s="12" t="s">
        <v>76</v>
      </c>
      <c r="AY155" s="255" t="s">
        <v>154</v>
      </c>
    </row>
    <row r="156" s="13" customFormat="1">
      <c r="B156" s="256"/>
      <c r="C156" s="257"/>
      <c r="D156" s="236" t="s">
        <v>162</v>
      </c>
      <c r="E156" s="258" t="s">
        <v>21</v>
      </c>
      <c r="F156" s="259" t="s">
        <v>166</v>
      </c>
      <c r="G156" s="257"/>
      <c r="H156" s="260">
        <v>276.60000000000002</v>
      </c>
      <c r="I156" s="261"/>
      <c r="J156" s="257"/>
      <c r="K156" s="257"/>
      <c r="L156" s="262"/>
      <c r="M156" s="263"/>
      <c r="N156" s="264"/>
      <c r="O156" s="264"/>
      <c r="P156" s="264"/>
      <c r="Q156" s="264"/>
      <c r="R156" s="264"/>
      <c r="S156" s="264"/>
      <c r="T156" s="265"/>
      <c r="AT156" s="266" t="s">
        <v>162</v>
      </c>
      <c r="AU156" s="266" t="s">
        <v>85</v>
      </c>
      <c r="AV156" s="13" t="s">
        <v>160</v>
      </c>
      <c r="AW156" s="13" t="s">
        <v>6</v>
      </c>
      <c r="AX156" s="13" t="s">
        <v>38</v>
      </c>
      <c r="AY156" s="266" t="s">
        <v>154</v>
      </c>
    </row>
    <row r="157" s="1" customFormat="1" ht="38.25" customHeight="1">
      <c r="B157" s="47"/>
      <c r="C157" s="222" t="s">
        <v>221</v>
      </c>
      <c r="D157" s="222" t="s">
        <v>156</v>
      </c>
      <c r="E157" s="223" t="s">
        <v>2660</v>
      </c>
      <c r="F157" s="224" t="s">
        <v>2661</v>
      </c>
      <c r="G157" s="225" t="s">
        <v>269</v>
      </c>
      <c r="H157" s="226">
        <v>60</v>
      </c>
      <c r="I157" s="227"/>
      <c r="J157" s="228">
        <f>ROUND(I157*H157,2)</f>
        <v>0</v>
      </c>
      <c r="K157" s="224" t="s">
        <v>2606</v>
      </c>
      <c r="L157" s="73"/>
      <c r="M157" s="229" t="s">
        <v>21</v>
      </c>
      <c r="N157" s="230" t="s">
        <v>47</v>
      </c>
      <c r="O157" s="48"/>
      <c r="P157" s="231">
        <f>O157*H157</f>
        <v>0</v>
      </c>
      <c r="Q157" s="231">
        <v>0.12061665000000001</v>
      </c>
      <c r="R157" s="231">
        <f>Q157*H157</f>
        <v>7.236999</v>
      </c>
      <c r="S157" s="231">
        <v>0</v>
      </c>
      <c r="T157" s="232">
        <f>S157*H157</f>
        <v>0</v>
      </c>
      <c r="AR157" s="24" t="s">
        <v>160</v>
      </c>
      <c r="AT157" s="24" t="s">
        <v>156</v>
      </c>
      <c r="AU157" s="24" t="s">
        <v>85</v>
      </c>
      <c r="AY157" s="24" t="s">
        <v>154</v>
      </c>
      <c r="BE157" s="233">
        <f>IF(N157="základní",J157,0)</f>
        <v>0</v>
      </c>
      <c r="BF157" s="233">
        <f>IF(N157="snížená",J157,0)</f>
        <v>0</v>
      </c>
      <c r="BG157" s="233">
        <f>IF(N157="zákl. přenesená",J157,0)</f>
        <v>0</v>
      </c>
      <c r="BH157" s="233">
        <f>IF(N157="sníž. přenesená",J157,0)</f>
        <v>0</v>
      </c>
      <c r="BI157" s="233">
        <f>IF(N157="nulová",J157,0)</f>
        <v>0</v>
      </c>
      <c r="BJ157" s="24" t="s">
        <v>38</v>
      </c>
      <c r="BK157" s="233">
        <f>ROUND(I157*H157,2)</f>
        <v>0</v>
      </c>
      <c r="BL157" s="24" t="s">
        <v>160</v>
      </c>
      <c r="BM157" s="24" t="s">
        <v>2662</v>
      </c>
    </row>
    <row r="158" s="1" customFormat="1">
      <c r="B158" s="47"/>
      <c r="C158" s="75"/>
      <c r="D158" s="236" t="s">
        <v>2419</v>
      </c>
      <c r="E158" s="75"/>
      <c r="F158" s="278" t="s">
        <v>2643</v>
      </c>
      <c r="G158" s="75"/>
      <c r="H158" s="75"/>
      <c r="I158" s="192"/>
      <c r="J158" s="75"/>
      <c r="K158" s="75"/>
      <c r="L158" s="73"/>
      <c r="M158" s="279"/>
      <c r="N158" s="48"/>
      <c r="O158" s="48"/>
      <c r="P158" s="48"/>
      <c r="Q158" s="48"/>
      <c r="R158" s="48"/>
      <c r="S158" s="48"/>
      <c r="T158" s="96"/>
      <c r="AT158" s="24" t="s">
        <v>2419</v>
      </c>
      <c r="AU158" s="24" t="s">
        <v>85</v>
      </c>
    </row>
    <row r="159" s="11" customFormat="1">
      <c r="B159" s="234"/>
      <c r="C159" s="235"/>
      <c r="D159" s="236" t="s">
        <v>162</v>
      </c>
      <c r="E159" s="237" t="s">
        <v>21</v>
      </c>
      <c r="F159" s="238" t="s">
        <v>2645</v>
      </c>
      <c r="G159" s="235"/>
      <c r="H159" s="237" t="s">
        <v>21</v>
      </c>
      <c r="I159" s="239"/>
      <c r="J159" s="235"/>
      <c r="K159" s="235"/>
      <c r="L159" s="240"/>
      <c r="M159" s="241"/>
      <c r="N159" s="242"/>
      <c r="O159" s="242"/>
      <c r="P159" s="242"/>
      <c r="Q159" s="242"/>
      <c r="R159" s="242"/>
      <c r="S159" s="242"/>
      <c r="T159" s="243"/>
      <c r="AT159" s="244" t="s">
        <v>162</v>
      </c>
      <c r="AU159" s="244" t="s">
        <v>85</v>
      </c>
      <c r="AV159" s="11" t="s">
        <v>38</v>
      </c>
      <c r="AW159" s="11" t="s">
        <v>36</v>
      </c>
      <c r="AX159" s="11" t="s">
        <v>76</v>
      </c>
      <c r="AY159" s="244" t="s">
        <v>154</v>
      </c>
    </row>
    <row r="160" s="12" customFormat="1">
      <c r="B160" s="245"/>
      <c r="C160" s="246"/>
      <c r="D160" s="236" t="s">
        <v>162</v>
      </c>
      <c r="E160" s="247" t="s">
        <v>21</v>
      </c>
      <c r="F160" s="248" t="s">
        <v>266</v>
      </c>
      <c r="G160" s="246"/>
      <c r="H160" s="249">
        <v>20</v>
      </c>
      <c r="I160" s="250"/>
      <c r="J160" s="246"/>
      <c r="K160" s="246"/>
      <c r="L160" s="251"/>
      <c r="M160" s="252"/>
      <c r="N160" s="253"/>
      <c r="O160" s="253"/>
      <c r="P160" s="253"/>
      <c r="Q160" s="253"/>
      <c r="R160" s="253"/>
      <c r="S160" s="253"/>
      <c r="T160" s="254"/>
      <c r="AT160" s="255" t="s">
        <v>162</v>
      </c>
      <c r="AU160" s="255" t="s">
        <v>85</v>
      </c>
      <c r="AV160" s="12" t="s">
        <v>85</v>
      </c>
      <c r="AW160" s="12" t="s">
        <v>36</v>
      </c>
      <c r="AX160" s="12" t="s">
        <v>76</v>
      </c>
      <c r="AY160" s="255" t="s">
        <v>154</v>
      </c>
    </row>
    <row r="161" s="11" customFormat="1">
      <c r="B161" s="234"/>
      <c r="C161" s="235"/>
      <c r="D161" s="236" t="s">
        <v>162</v>
      </c>
      <c r="E161" s="237" t="s">
        <v>21</v>
      </c>
      <c r="F161" s="238" t="s">
        <v>2649</v>
      </c>
      <c r="G161" s="235"/>
      <c r="H161" s="237" t="s">
        <v>21</v>
      </c>
      <c r="I161" s="239"/>
      <c r="J161" s="235"/>
      <c r="K161" s="235"/>
      <c r="L161" s="240"/>
      <c r="M161" s="241"/>
      <c r="N161" s="242"/>
      <c r="O161" s="242"/>
      <c r="P161" s="242"/>
      <c r="Q161" s="242"/>
      <c r="R161" s="242"/>
      <c r="S161" s="242"/>
      <c r="T161" s="243"/>
      <c r="AT161" s="244" t="s">
        <v>162</v>
      </c>
      <c r="AU161" s="244" t="s">
        <v>85</v>
      </c>
      <c r="AV161" s="11" t="s">
        <v>38</v>
      </c>
      <c r="AW161" s="11" t="s">
        <v>36</v>
      </c>
      <c r="AX161" s="11" t="s">
        <v>76</v>
      </c>
      <c r="AY161" s="244" t="s">
        <v>154</v>
      </c>
    </row>
    <row r="162" s="12" customFormat="1">
      <c r="B162" s="245"/>
      <c r="C162" s="246"/>
      <c r="D162" s="236" t="s">
        <v>162</v>
      </c>
      <c r="E162" s="247" t="s">
        <v>21</v>
      </c>
      <c r="F162" s="248" t="s">
        <v>266</v>
      </c>
      <c r="G162" s="246"/>
      <c r="H162" s="249">
        <v>20</v>
      </c>
      <c r="I162" s="250"/>
      <c r="J162" s="246"/>
      <c r="K162" s="246"/>
      <c r="L162" s="251"/>
      <c r="M162" s="252"/>
      <c r="N162" s="253"/>
      <c r="O162" s="253"/>
      <c r="P162" s="253"/>
      <c r="Q162" s="253"/>
      <c r="R162" s="253"/>
      <c r="S162" s="253"/>
      <c r="T162" s="254"/>
      <c r="AT162" s="255" t="s">
        <v>162</v>
      </c>
      <c r="AU162" s="255" t="s">
        <v>85</v>
      </c>
      <c r="AV162" s="12" t="s">
        <v>85</v>
      </c>
      <c r="AW162" s="12" t="s">
        <v>36</v>
      </c>
      <c r="AX162" s="12" t="s">
        <v>76</v>
      </c>
      <c r="AY162" s="255" t="s">
        <v>154</v>
      </c>
    </row>
    <row r="163" s="11" customFormat="1">
      <c r="B163" s="234"/>
      <c r="C163" s="235"/>
      <c r="D163" s="236" t="s">
        <v>162</v>
      </c>
      <c r="E163" s="237" t="s">
        <v>21</v>
      </c>
      <c r="F163" s="238" t="s">
        <v>2650</v>
      </c>
      <c r="G163" s="235"/>
      <c r="H163" s="237" t="s">
        <v>21</v>
      </c>
      <c r="I163" s="239"/>
      <c r="J163" s="235"/>
      <c r="K163" s="235"/>
      <c r="L163" s="240"/>
      <c r="M163" s="241"/>
      <c r="N163" s="242"/>
      <c r="O163" s="242"/>
      <c r="P163" s="242"/>
      <c r="Q163" s="242"/>
      <c r="R163" s="242"/>
      <c r="S163" s="242"/>
      <c r="T163" s="243"/>
      <c r="AT163" s="244" t="s">
        <v>162</v>
      </c>
      <c r="AU163" s="244" t="s">
        <v>85</v>
      </c>
      <c r="AV163" s="11" t="s">
        <v>38</v>
      </c>
      <c r="AW163" s="11" t="s">
        <v>36</v>
      </c>
      <c r="AX163" s="11" t="s">
        <v>76</v>
      </c>
      <c r="AY163" s="244" t="s">
        <v>154</v>
      </c>
    </row>
    <row r="164" s="12" customFormat="1">
      <c r="B164" s="245"/>
      <c r="C164" s="246"/>
      <c r="D164" s="236" t="s">
        <v>162</v>
      </c>
      <c r="E164" s="247" t="s">
        <v>21</v>
      </c>
      <c r="F164" s="248" t="s">
        <v>266</v>
      </c>
      <c r="G164" s="246"/>
      <c r="H164" s="249">
        <v>20</v>
      </c>
      <c r="I164" s="250"/>
      <c r="J164" s="246"/>
      <c r="K164" s="246"/>
      <c r="L164" s="251"/>
      <c r="M164" s="252"/>
      <c r="N164" s="253"/>
      <c r="O164" s="253"/>
      <c r="P164" s="253"/>
      <c r="Q164" s="253"/>
      <c r="R164" s="253"/>
      <c r="S164" s="253"/>
      <c r="T164" s="254"/>
      <c r="AT164" s="255" t="s">
        <v>162</v>
      </c>
      <c r="AU164" s="255" t="s">
        <v>85</v>
      </c>
      <c r="AV164" s="12" t="s">
        <v>85</v>
      </c>
      <c r="AW164" s="12" t="s">
        <v>36</v>
      </c>
      <c r="AX164" s="12" t="s">
        <v>76</v>
      </c>
      <c r="AY164" s="255" t="s">
        <v>154</v>
      </c>
    </row>
    <row r="165" s="13" customFormat="1">
      <c r="B165" s="256"/>
      <c r="C165" s="257"/>
      <c r="D165" s="236" t="s">
        <v>162</v>
      </c>
      <c r="E165" s="258" t="s">
        <v>21</v>
      </c>
      <c r="F165" s="259" t="s">
        <v>166</v>
      </c>
      <c r="G165" s="257"/>
      <c r="H165" s="260">
        <v>60</v>
      </c>
      <c r="I165" s="261"/>
      <c r="J165" s="257"/>
      <c r="K165" s="257"/>
      <c r="L165" s="262"/>
      <c r="M165" s="263"/>
      <c r="N165" s="264"/>
      <c r="O165" s="264"/>
      <c r="P165" s="264"/>
      <c r="Q165" s="264"/>
      <c r="R165" s="264"/>
      <c r="S165" s="264"/>
      <c r="T165" s="265"/>
      <c r="AT165" s="266" t="s">
        <v>162</v>
      </c>
      <c r="AU165" s="266" t="s">
        <v>85</v>
      </c>
      <c r="AV165" s="13" t="s">
        <v>160</v>
      </c>
      <c r="AW165" s="13" t="s">
        <v>6</v>
      </c>
      <c r="AX165" s="13" t="s">
        <v>38</v>
      </c>
      <c r="AY165" s="266" t="s">
        <v>154</v>
      </c>
    </row>
    <row r="166" s="1" customFormat="1" ht="16.5" customHeight="1">
      <c r="B166" s="47"/>
      <c r="C166" s="222" t="s">
        <v>225</v>
      </c>
      <c r="D166" s="222" t="s">
        <v>156</v>
      </c>
      <c r="E166" s="223" t="s">
        <v>2663</v>
      </c>
      <c r="F166" s="224" t="s">
        <v>2664</v>
      </c>
      <c r="G166" s="225" t="s">
        <v>269</v>
      </c>
      <c r="H166" s="226">
        <v>30</v>
      </c>
      <c r="I166" s="227"/>
      <c r="J166" s="228">
        <f>ROUND(I166*H166,2)</f>
        <v>0</v>
      </c>
      <c r="K166" s="224" t="s">
        <v>2606</v>
      </c>
      <c r="L166" s="73"/>
      <c r="M166" s="229" t="s">
        <v>21</v>
      </c>
      <c r="N166" s="230" t="s">
        <v>47</v>
      </c>
      <c r="O166" s="48"/>
      <c r="P166" s="231">
        <f>O166*H166</f>
        <v>0</v>
      </c>
      <c r="Q166" s="231">
        <v>0.0012420000000000001</v>
      </c>
      <c r="R166" s="231">
        <f>Q166*H166</f>
        <v>0.037260000000000001</v>
      </c>
      <c r="S166" s="231">
        <v>0</v>
      </c>
      <c r="T166" s="232">
        <f>S166*H166</f>
        <v>0</v>
      </c>
      <c r="AR166" s="24" t="s">
        <v>160</v>
      </c>
      <c r="AT166" s="24" t="s">
        <v>156</v>
      </c>
      <c r="AU166" s="24" t="s">
        <v>85</v>
      </c>
      <c r="AY166" s="24" t="s">
        <v>154</v>
      </c>
      <c r="BE166" s="233">
        <f>IF(N166="základní",J166,0)</f>
        <v>0</v>
      </c>
      <c r="BF166" s="233">
        <f>IF(N166="snížená",J166,0)</f>
        <v>0</v>
      </c>
      <c r="BG166" s="233">
        <f>IF(N166="zákl. přenesená",J166,0)</f>
        <v>0</v>
      </c>
      <c r="BH166" s="233">
        <f>IF(N166="sníž. přenesená",J166,0)</f>
        <v>0</v>
      </c>
      <c r="BI166" s="233">
        <f>IF(N166="nulová",J166,0)</f>
        <v>0</v>
      </c>
      <c r="BJ166" s="24" t="s">
        <v>38</v>
      </c>
      <c r="BK166" s="233">
        <f>ROUND(I166*H166,2)</f>
        <v>0</v>
      </c>
      <c r="BL166" s="24" t="s">
        <v>160</v>
      </c>
      <c r="BM166" s="24" t="s">
        <v>2665</v>
      </c>
    </row>
    <row r="167" s="1" customFormat="1">
      <c r="B167" s="47"/>
      <c r="C167" s="75"/>
      <c r="D167" s="236" t="s">
        <v>2419</v>
      </c>
      <c r="E167" s="75"/>
      <c r="F167" s="278" t="s">
        <v>2643</v>
      </c>
      <c r="G167" s="75"/>
      <c r="H167" s="75"/>
      <c r="I167" s="192"/>
      <c r="J167" s="75"/>
      <c r="K167" s="75"/>
      <c r="L167" s="73"/>
      <c r="M167" s="279"/>
      <c r="N167" s="48"/>
      <c r="O167" s="48"/>
      <c r="P167" s="48"/>
      <c r="Q167" s="48"/>
      <c r="R167" s="48"/>
      <c r="S167" s="48"/>
      <c r="T167" s="96"/>
      <c r="AT167" s="24" t="s">
        <v>2419</v>
      </c>
      <c r="AU167" s="24" t="s">
        <v>85</v>
      </c>
    </row>
    <row r="168" s="11" customFormat="1">
      <c r="B168" s="234"/>
      <c r="C168" s="235"/>
      <c r="D168" s="236" t="s">
        <v>162</v>
      </c>
      <c r="E168" s="237" t="s">
        <v>21</v>
      </c>
      <c r="F168" s="238" t="s">
        <v>2645</v>
      </c>
      <c r="G168" s="235"/>
      <c r="H168" s="237" t="s">
        <v>21</v>
      </c>
      <c r="I168" s="239"/>
      <c r="J168" s="235"/>
      <c r="K168" s="235"/>
      <c r="L168" s="240"/>
      <c r="M168" s="241"/>
      <c r="N168" s="242"/>
      <c r="O168" s="242"/>
      <c r="P168" s="242"/>
      <c r="Q168" s="242"/>
      <c r="R168" s="242"/>
      <c r="S168" s="242"/>
      <c r="T168" s="243"/>
      <c r="AT168" s="244" t="s">
        <v>162</v>
      </c>
      <c r="AU168" s="244" t="s">
        <v>85</v>
      </c>
      <c r="AV168" s="11" t="s">
        <v>38</v>
      </c>
      <c r="AW168" s="11" t="s">
        <v>36</v>
      </c>
      <c r="AX168" s="11" t="s">
        <v>76</v>
      </c>
      <c r="AY168" s="244" t="s">
        <v>154</v>
      </c>
    </row>
    <row r="169" s="12" customFormat="1">
      <c r="B169" s="245"/>
      <c r="C169" s="246"/>
      <c r="D169" s="236" t="s">
        <v>162</v>
      </c>
      <c r="E169" s="247" t="s">
        <v>21</v>
      </c>
      <c r="F169" s="248" t="s">
        <v>216</v>
      </c>
      <c r="G169" s="246"/>
      <c r="H169" s="249">
        <v>10</v>
      </c>
      <c r="I169" s="250"/>
      <c r="J169" s="246"/>
      <c r="K169" s="246"/>
      <c r="L169" s="251"/>
      <c r="M169" s="252"/>
      <c r="N169" s="253"/>
      <c r="O169" s="253"/>
      <c r="P169" s="253"/>
      <c r="Q169" s="253"/>
      <c r="R169" s="253"/>
      <c r="S169" s="253"/>
      <c r="T169" s="254"/>
      <c r="AT169" s="255" t="s">
        <v>162</v>
      </c>
      <c r="AU169" s="255" t="s">
        <v>85</v>
      </c>
      <c r="AV169" s="12" t="s">
        <v>85</v>
      </c>
      <c r="AW169" s="12" t="s">
        <v>36</v>
      </c>
      <c r="AX169" s="12" t="s">
        <v>76</v>
      </c>
      <c r="AY169" s="255" t="s">
        <v>154</v>
      </c>
    </row>
    <row r="170" s="11" customFormat="1">
      <c r="B170" s="234"/>
      <c r="C170" s="235"/>
      <c r="D170" s="236" t="s">
        <v>162</v>
      </c>
      <c r="E170" s="237" t="s">
        <v>21</v>
      </c>
      <c r="F170" s="238" t="s">
        <v>2649</v>
      </c>
      <c r="G170" s="235"/>
      <c r="H170" s="237" t="s">
        <v>21</v>
      </c>
      <c r="I170" s="239"/>
      <c r="J170" s="235"/>
      <c r="K170" s="235"/>
      <c r="L170" s="240"/>
      <c r="M170" s="241"/>
      <c r="N170" s="242"/>
      <c r="O170" s="242"/>
      <c r="P170" s="242"/>
      <c r="Q170" s="242"/>
      <c r="R170" s="242"/>
      <c r="S170" s="242"/>
      <c r="T170" s="243"/>
      <c r="AT170" s="244" t="s">
        <v>162</v>
      </c>
      <c r="AU170" s="244" t="s">
        <v>85</v>
      </c>
      <c r="AV170" s="11" t="s">
        <v>38</v>
      </c>
      <c r="AW170" s="11" t="s">
        <v>36</v>
      </c>
      <c r="AX170" s="11" t="s">
        <v>76</v>
      </c>
      <c r="AY170" s="244" t="s">
        <v>154</v>
      </c>
    </row>
    <row r="171" s="12" customFormat="1">
      <c r="B171" s="245"/>
      <c r="C171" s="246"/>
      <c r="D171" s="236" t="s">
        <v>162</v>
      </c>
      <c r="E171" s="247" t="s">
        <v>21</v>
      </c>
      <c r="F171" s="248" t="s">
        <v>216</v>
      </c>
      <c r="G171" s="246"/>
      <c r="H171" s="249">
        <v>10</v>
      </c>
      <c r="I171" s="250"/>
      <c r="J171" s="246"/>
      <c r="K171" s="246"/>
      <c r="L171" s="251"/>
      <c r="M171" s="252"/>
      <c r="N171" s="253"/>
      <c r="O171" s="253"/>
      <c r="P171" s="253"/>
      <c r="Q171" s="253"/>
      <c r="R171" s="253"/>
      <c r="S171" s="253"/>
      <c r="T171" s="254"/>
      <c r="AT171" s="255" t="s">
        <v>162</v>
      </c>
      <c r="AU171" s="255" t="s">
        <v>85</v>
      </c>
      <c r="AV171" s="12" t="s">
        <v>85</v>
      </c>
      <c r="AW171" s="12" t="s">
        <v>36</v>
      </c>
      <c r="AX171" s="12" t="s">
        <v>76</v>
      </c>
      <c r="AY171" s="255" t="s">
        <v>154</v>
      </c>
    </row>
    <row r="172" s="11" customFormat="1">
      <c r="B172" s="234"/>
      <c r="C172" s="235"/>
      <c r="D172" s="236" t="s">
        <v>162</v>
      </c>
      <c r="E172" s="237" t="s">
        <v>21</v>
      </c>
      <c r="F172" s="238" t="s">
        <v>2650</v>
      </c>
      <c r="G172" s="235"/>
      <c r="H172" s="237" t="s">
        <v>21</v>
      </c>
      <c r="I172" s="239"/>
      <c r="J172" s="235"/>
      <c r="K172" s="235"/>
      <c r="L172" s="240"/>
      <c r="M172" s="241"/>
      <c r="N172" s="242"/>
      <c r="O172" s="242"/>
      <c r="P172" s="242"/>
      <c r="Q172" s="242"/>
      <c r="R172" s="242"/>
      <c r="S172" s="242"/>
      <c r="T172" s="243"/>
      <c r="AT172" s="244" t="s">
        <v>162</v>
      </c>
      <c r="AU172" s="244" t="s">
        <v>85</v>
      </c>
      <c r="AV172" s="11" t="s">
        <v>38</v>
      </c>
      <c r="AW172" s="11" t="s">
        <v>36</v>
      </c>
      <c r="AX172" s="11" t="s">
        <v>76</v>
      </c>
      <c r="AY172" s="244" t="s">
        <v>154</v>
      </c>
    </row>
    <row r="173" s="12" customFormat="1">
      <c r="B173" s="245"/>
      <c r="C173" s="246"/>
      <c r="D173" s="236" t="s">
        <v>162</v>
      </c>
      <c r="E173" s="247" t="s">
        <v>21</v>
      </c>
      <c r="F173" s="248" t="s">
        <v>216</v>
      </c>
      <c r="G173" s="246"/>
      <c r="H173" s="249">
        <v>10</v>
      </c>
      <c r="I173" s="250"/>
      <c r="J173" s="246"/>
      <c r="K173" s="246"/>
      <c r="L173" s="251"/>
      <c r="M173" s="252"/>
      <c r="N173" s="253"/>
      <c r="O173" s="253"/>
      <c r="P173" s="253"/>
      <c r="Q173" s="253"/>
      <c r="R173" s="253"/>
      <c r="S173" s="253"/>
      <c r="T173" s="254"/>
      <c r="AT173" s="255" t="s">
        <v>162</v>
      </c>
      <c r="AU173" s="255" t="s">
        <v>85</v>
      </c>
      <c r="AV173" s="12" t="s">
        <v>85</v>
      </c>
      <c r="AW173" s="12" t="s">
        <v>36</v>
      </c>
      <c r="AX173" s="12" t="s">
        <v>76</v>
      </c>
      <c r="AY173" s="255" t="s">
        <v>154</v>
      </c>
    </row>
    <row r="174" s="13" customFormat="1">
      <c r="B174" s="256"/>
      <c r="C174" s="257"/>
      <c r="D174" s="236" t="s">
        <v>162</v>
      </c>
      <c r="E174" s="258" t="s">
        <v>21</v>
      </c>
      <c r="F174" s="259" t="s">
        <v>166</v>
      </c>
      <c r="G174" s="257"/>
      <c r="H174" s="260">
        <v>30</v>
      </c>
      <c r="I174" s="261"/>
      <c r="J174" s="257"/>
      <c r="K174" s="257"/>
      <c r="L174" s="262"/>
      <c r="M174" s="263"/>
      <c r="N174" s="264"/>
      <c r="O174" s="264"/>
      <c r="P174" s="264"/>
      <c r="Q174" s="264"/>
      <c r="R174" s="264"/>
      <c r="S174" s="264"/>
      <c r="T174" s="265"/>
      <c r="AT174" s="266" t="s">
        <v>162</v>
      </c>
      <c r="AU174" s="266" t="s">
        <v>85</v>
      </c>
      <c r="AV174" s="13" t="s">
        <v>160</v>
      </c>
      <c r="AW174" s="13" t="s">
        <v>6</v>
      </c>
      <c r="AX174" s="13" t="s">
        <v>38</v>
      </c>
      <c r="AY174" s="266" t="s">
        <v>154</v>
      </c>
    </row>
    <row r="175" s="10" customFormat="1" ht="29.88" customHeight="1">
      <c r="B175" s="206"/>
      <c r="C175" s="207"/>
      <c r="D175" s="208" t="s">
        <v>75</v>
      </c>
      <c r="E175" s="220" t="s">
        <v>1112</v>
      </c>
      <c r="F175" s="220" t="s">
        <v>2666</v>
      </c>
      <c r="G175" s="207"/>
      <c r="H175" s="207"/>
      <c r="I175" s="210"/>
      <c r="J175" s="221">
        <f>BK175</f>
        <v>0</v>
      </c>
      <c r="K175" s="207"/>
      <c r="L175" s="212"/>
      <c r="M175" s="213"/>
      <c r="N175" s="214"/>
      <c r="O175" s="214"/>
      <c r="P175" s="215">
        <f>SUM(P176:P177)</f>
        <v>0</v>
      </c>
      <c r="Q175" s="214"/>
      <c r="R175" s="215">
        <f>SUM(R176:R177)</f>
        <v>0</v>
      </c>
      <c r="S175" s="214"/>
      <c r="T175" s="216">
        <f>SUM(T176:T177)</f>
        <v>0</v>
      </c>
      <c r="AR175" s="217" t="s">
        <v>38</v>
      </c>
      <c r="AT175" s="218" t="s">
        <v>75</v>
      </c>
      <c r="AU175" s="218" t="s">
        <v>38</v>
      </c>
      <c r="AY175" s="217" t="s">
        <v>154</v>
      </c>
      <c r="BK175" s="219">
        <f>SUM(BK176:BK177)</f>
        <v>0</v>
      </c>
    </row>
    <row r="176" s="1" customFormat="1" ht="38.25" customHeight="1">
      <c r="B176" s="47"/>
      <c r="C176" s="222" t="s">
        <v>229</v>
      </c>
      <c r="D176" s="222" t="s">
        <v>156</v>
      </c>
      <c r="E176" s="223" t="s">
        <v>2667</v>
      </c>
      <c r="F176" s="224" t="s">
        <v>2668</v>
      </c>
      <c r="G176" s="225" t="s">
        <v>246</v>
      </c>
      <c r="H176" s="226">
        <v>30.193000000000001</v>
      </c>
      <c r="I176" s="227"/>
      <c r="J176" s="228">
        <f>ROUND(I176*H176,2)</f>
        <v>0</v>
      </c>
      <c r="K176" s="224" t="s">
        <v>2606</v>
      </c>
      <c r="L176" s="73"/>
      <c r="M176" s="229" t="s">
        <v>21</v>
      </c>
      <c r="N176" s="230" t="s">
        <v>47</v>
      </c>
      <c r="O176" s="48"/>
      <c r="P176" s="231">
        <f>O176*H176</f>
        <v>0</v>
      </c>
      <c r="Q176" s="231">
        <v>0</v>
      </c>
      <c r="R176" s="231">
        <f>Q176*H176</f>
        <v>0</v>
      </c>
      <c r="S176" s="231">
        <v>0</v>
      </c>
      <c r="T176" s="232">
        <f>S176*H176</f>
        <v>0</v>
      </c>
      <c r="AR176" s="24" t="s">
        <v>160</v>
      </c>
      <c r="AT176" s="24" t="s">
        <v>156</v>
      </c>
      <c r="AU176" s="24" t="s">
        <v>85</v>
      </c>
      <c r="AY176" s="24" t="s">
        <v>154</v>
      </c>
      <c r="BE176" s="233">
        <f>IF(N176="základní",J176,0)</f>
        <v>0</v>
      </c>
      <c r="BF176" s="233">
        <f>IF(N176="snížená",J176,0)</f>
        <v>0</v>
      </c>
      <c r="BG176" s="233">
        <f>IF(N176="zákl. přenesená",J176,0)</f>
        <v>0</v>
      </c>
      <c r="BH176" s="233">
        <f>IF(N176="sníž. přenesená",J176,0)</f>
        <v>0</v>
      </c>
      <c r="BI176" s="233">
        <f>IF(N176="nulová",J176,0)</f>
        <v>0</v>
      </c>
      <c r="BJ176" s="24" t="s">
        <v>38</v>
      </c>
      <c r="BK176" s="233">
        <f>ROUND(I176*H176,2)</f>
        <v>0</v>
      </c>
      <c r="BL176" s="24" t="s">
        <v>160</v>
      </c>
      <c r="BM176" s="24" t="s">
        <v>2669</v>
      </c>
    </row>
    <row r="177" s="1" customFormat="1">
      <c r="B177" s="47"/>
      <c r="C177" s="75"/>
      <c r="D177" s="236" t="s">
        <v>2419</v>
      </c>
      <c r="E177" s="75"/>
      <c r="F177" s="278" t="s">
        <v>2670</v>
      </c>
      <c r="G177" s="75"/>
      <c r="H177" s="75"/>
      <c r="I177" s="192"/>
      <c r="J177" s="75"/>
      <c r="K177" s="75"/>
      <c r="L177" s="73"/>
      <c r="M177" s="279"/>
      <c r="N177" s="48"/>
      <c r="O177" s="48"/>
      <c r="P177" s="48"/>
      <c r="Q177" s="48"/>
      <c r="R177" s="48"/>
      <c r="S177" s="48"/>
      <c r="T177" s="96"/>
      <c r="AT177" s="24" t="s">
        <v>2419</v>
      </c>
      <c r="AU177" s="24" t="s">
        <v>85</v>
      </c>
    </row>
    <row r="178" s="10" customFormat="1" ht="37.44" customHeight="1">
      <c r="B178" s="206"/>
      <c r="C178" s="207"/>
      <c r="D178" s="208" t="s">
        <v>75</v>
      </c>
      <c r="E178" s="209" t="s">
        <v>1118</v>
      </c>
      <c r="F178" s="209" t="s">
        <v>2671</v>
      </c>
      <c r="G178" s="207"/>
      <c r="H178" s="207"/>
      <c r="I178" s="210"/>
      <c r="J178" s="211">
        <f>BK178</f>
        <v>0</v>
      </c>
      <c r="K178" s="207"/>
      <c r="L178" s="212"/>
      <c r="M178" s="213"/>
      <c r="N178" s="214"/>
      <c r="O178" s="214"/>
      <c r="P178" s="215">
        <f>P179</f>
        <v>0</v>
      </c>
      <c r="Q178" s="214"/>
      <c r="R178" s="215">
        <f>R179</f>
        <v>0.020058300000000001</v>
      </c>
      <c r="S178" s="214"/>
      <c r="T178" s="216">
        <f>T179</f>
        <v>0</v>
      </c>
      <c r="AR178" s="217" t="s">
        <v>85</v>
      </c>
      <c r="AT178" s="218" t="s">
        <v>75</v>
      </c>
      <c r="AU178" s="218" t="s">
        <v>76</v>
      </c>
      <c r="AY178" s="217" t="s">
        <v>154</v>
      </c>
      <c r="BK178" s="219">
        <f>BK179</f>
        <v>0</v>
      </c>
    </row>
    <row r="179" s="10" customFormat="1" ht="19.92" customHeight="1">
      <c r="B179" s="206"/>
      <c r="C179" s="207"/>
      <c r="D179" s="208" t="s">
        <v>75</v>
      </c>
      <c r="E179" s="220" t="s">
        <v>2240</v>
      </c>
      <c r="F179" s="220" t="s">
        <v>2672</v>
      </c>
      <c r="G179" s="207"/>
      <c r="H179" s="207"/>
      <c r="I179" s="210"/>
      <c r="J179" s="221">
        <f>BK179</f>
        <v>0</v>
      </c>
      <c r="K179" s="207"/>
      <c r="L179" s="212"/>
      <c r="M179" s="213"/>
      <c r="N179" s="214"/>
      <c r="O179" s="214"/>
      <c r="P179" s="215">
        <f>SUM(P180:P187)</f>
        <v>0</v>
      </c>
      <c r="Q179" s="214"/>
      <c r="R179" s="215">
        <f>SUM(R180:R187)</f>
        <v>0.020058300000000001</v>
      </c>
      <c r="S179" s="214"/>
      <c r="T179" s="216">
        <f>SUM(T180:T187)</f>
        <v>0</v>
      </c>
      <c r="AR179" s="217" t="s">
        <v>85</v>
      </c>
      <c r="AT179" s="218" t="s">
        <v>75</v>
      </c>
      <c r="AU179" s="218" t="s">
        <v>38</v>
      </c>
      <c r="AY179" s="217" t="s">
        <v>154</v>
      </c>
      <c r="BK179" s="219">
        <f>SUM(BK180:BK187)</f>
        <v>0</v>
      </c>
    </row>
    <row r="180" s="1" customFormat="1" ht="25.5" customHeight="1">
      <c r="B180" s="47"/>
      <c r="C180" s="222" t="s">
        <v>234</v>
      </c>
      <c r="D180" s="222" t="s">
        <v>156</v>
      </c>
      <c r="E180" s="223" t="s">
        <v>2673</v>
      </c>
      <c r="F180" s="224" t="s">
        <v>2674</v>
      </c>
      <c r="G180" s="225" t="s">
        <v>159</v>
      </c>
      <c r="H180" s="226">
        <v>69</v>
      </c>
      <c r="I180" s="227"/>
      <c r="J180" s="228">
        <f>ROUND(I180*H180,2)</f>
        <v>0</v>
      </c>
      <c r="K180" s="224" t="s">
        <v>2606</v>
      </c>
      <c r="L180" s="73"/>
      <c r="M180" s="229" t="s">
        <v>21</v>
      </c>
      <c r="N180" s="230" t="s">
        <v>47</v>
      </c>
      <c r="O180" s="48"/>
      <c r="P180" s="231">
        <f>O180*H180</f>
        <v>0</v>
      </c>
      <c r="Q180" s="231">
        <v>0.00029070000000000002</v>
      </c>
      <c r="R180" s="231">
        <f>Q180*H180</f>
        <v>0.020058300000000001</v>
      </c>
      <c r="S180" s="231">
        <v>0</v>
      </c>
      <c r="T180" s="232">
        <f>S180*H180</f>
        <v>0</v>
      </c>
      <c r="AR180" s="24" t="s">
        <v>243</v>
      </c>
      <c r="AT180" s="24" t="s">
        <v>156</v>
      </c>
      <c r="AU180" s="24" t="s">
        <v>85</v>
      </c>
      <c r="AY180" s="24" t="s">
        <v>154</v>
      </c>
      <c r="BE180" s="233">
        <f>IF(N180="základní",J180,0)</f>
        <v>0</v>
      </c>
      <c r="BF180" s="233">
        <f>IF(N180="snížená",J180,0)</f>
        <v>0</v>
      </c>
      <c r="BG180" s="233">
        <f>IF(N180="zákl. přenesená",J180,0)</f>
        <v>0</v>
      </c>
      <c r="BH180" s="233">
        <f>IF(N180="sníž. přenesená",J180,0)</f>
        <v>0</v>
      </c>
      <c r="BI180" s="233">
        <f>IF(N180="nulová",J180,0)</f>
        <v>0</v>
      </c>
      <c r="BJ180" s="24" t="s">
        <v>38</v>
      </c>
      <c r="BK180" s="233">
        <f>ROUND(I180*H180,2)</f>
        <v>0</v>
      </c>
      <c r="BL180" s="24" t="s">
        <v>243</v>
      </c>
      <c r="BM180" s="24" t="s">
        <v>2675</v>
      </c>
    </row>
    <row r="181" s="11" customFormat="1">
      <c r="B181" s="234"/>
      <c r="C181" s="235"/>
      <c r="D181" s="236" t="s">
        <v>162</v>
      </c>
      <c r="E181" s="237" t="s">
        <v>21</v>
      </c>
      <c r="F181" s="238" t="s">
        <v>2645</v>
      </c>
      <c r="G181" s="235"/>
      <c r="H181" s="237" t="s">
        <v>21</v>
      </c>
      <c r="I181" s="239"/>
      <c r="J181" s="235"/>
      <c r="K181" s="235"/>
      <c r="L181" s="240"/>
      <c r="M181" s="241"/>
      <c r="N181" s="242"/>
      <c r="O181" s="242"/>
      <c r="P181" s="242"/>
      <c r="Q181" s="242"/>
      <c r="R181" s="242"/>
      <c r="S181" s="242"/>
      <c r="T181" s="243"/>
      <c r="AT181" s="244" t="s">
        <v>162</v>
      </c>
      <c r="AU181" s="244" t="s">
        <v>85</v>
      </c>
      <c r="AV181" s="11" t="s">
        <v>38</v>
      </c>
      <c r="AW181" s="11" t="s">
        <v>36</v>
      </c>
      <c r="AX181" s="11" t="s">
        <v>76</v>
      </c>
      <c r="AY181" s="244" t="s">
        <v>154</v>
      </c>
    </row>
    <row r="182" s="12" customFormat="1">
      <c r="B182" s="245"/>
      <c r="C182" s="246"/>
      <c r="D182" s="236" t="s">
        <v>162</v>
      </c>
      <c r="E182" s="247" t="s">
        <v>21</v>
      </c>
      <c r="F182" s="248" t="s">
        <v>2676</v>
      </c>
      <c r="G182" s="246"/>
      <c r="H182" s="249">
        <v>23</v>
      </c>
      <c r="I182" s="250"/>
      <c r="J182" s="246"/>
      <c r="K182" s="246"/>
      <c r="L182" s="251"/>
      <c r="M182" s="252"/>
      <c r="N182" s="253"/>
      <c r="O182" s="253"/>
      <c r="P182" s="253"/>
      <c r="Q182" s="253"/>
      <c r="R182" s="253"/>
      <c r="S182" s="253"/>
      <c r="T182" s="254"/>
      <c r="AT182" s="255" t="s">
        <v>162</v>
      </c>
      <c r="AU182" s="255" t="s">
        <v>85</v>
      </c>
      <c r="AV182" s="12" t="s">
        <v>85</v>
      </c>
      <c r="AW182" s="12" t="s">
        <v>36</v>
      </c>
      <c r="AX182" s="12" t="s">
        <v>76</v>
      </c>
      <c r="AY182" s="255" t="s">
        <v>154</v>
      </c>
    </row>
    <row r="183" s="11" customFormat="1">
      <c r="B183" s="234"/>
      <c r="C183" s="235"/>
      <c r="D183" s="236" t="s">
        <v>162</v>
      </c>
      <c r="E183" s="237" t="s">
        <v>21</v>
      </c>
      <c r="F183" s="238" t="s">
        <v>2649</v>
      </c>
      <c r="G183" s="235"/>
      <c r="H183" s="237" t="s">
        <v>21</v>
      </c>
      <c r="I183" s="239"/>
      <c r="J183" s="235"/>
      <c r="K183" s="235"/>
      <c r="L183" s="240"/>
      <c r="M183" s="241"/>
      <c r="N183" s="242"/>
      <c r="O183" s="242"/>
      <c r="P183" s="242"/>
      <c r="Q183" s="242"/>
      <c r="R183" s="242"/>
      <c r="S183" s="242"/>
      <c r="T183" s="243"/>
      <c r="AT183" s="244" t="s">
        <v>162</v>
      </c>
      <c r="AU183" s="244" t="s">
        <v>85</v>
      </c>
      <c r="AV183" s="11" t="s">
        <v>38</v>
      </c>
      <c r="AW183" s="11" t="s">
        <v>36</v>
      </c>
      <c r="AX183" s="11" t="s">
        <v>76</v>
      </c>
      <c r="AY183" s="244" t="s">
        <v>154</v>
      </c>
    </row>
    <row r="184" s="12" customFormat="1">
      <c r="B184" s="245"/>
      <c r="C184" s="246"/>
      <c r="D184" s="236" t="s">
        <v>162</v>
      </c>
      <c r="E184" s="247" t="s">
        <v>21</v>
      </c>
      <c r="F184" s="248" t="s">
        <v>2676</v>
      </c>
      <c r="G184" s="246"/>
      <c r="H184" s="249">
        <v>23</v>
      </c>
      <c r="I184" s="250"/>
      <c r="J184" s="246"/>
      <c r="K184" s="246"/>
      <c r="L184" s="251"/>
      <c r="M184" s="252"/>
      <c r="N184" s="253"/>
      <c r="O184" s="253"/>
      <c r="P184" s="253"/>
      <c r="Q184" s="253"/>
      <c r="R184" s="253"/>
      <c r="S184" s="253"/>
      <c r="T184" s="254"/>
      <c r="AT184" s="255" t="s">
        <v>162</v>
      </c>
      <c r="AU184" s="255" t="s">
        <v>85</v>
      </c>
      <c r="AV184" s="12" t="s">
        <v>85</v>
      </c>
      <c r="AW184" s="12" t="s">
        <v>36</v>
      </c>
      <c r="AX184" s="12" t="s">
        <v>76</v>
      </c>
      <c r="AY184" s="255" t="s">
        <v>154</v>
      </c>
    </row>
    <row r="185" s="11" customFormat="1">
      <c r="B185" s="234"/>
      <c r="C185" s="235"/>
      <c r="D185" s="236" t="s">
        <v>162</v>
      </c>
      <c r="E185" s="237" t="s">
        <v>21</v>
      </c>
      <c r="F185" s="238" t="s">
        <v>2650</v>
      </c>
      <c r="G185" s="235"/>
      <c r="H185" s="237" t="s">
        <v>21</v>
      </c>
      <c r="I185" s="239"/>
      <c r="J185" s="235"/>
      <c r="K185" s="235"/>
      <c r="L185" s="240"/>
      <c r="M185" s="241"/>
      <c r="N185" s="242"/>
      <c r="O185" s="242"/>
      <c r="P185" s="242"/>
      <c r="Q185" s="242"/>
      <c r="R185" s="242"/>
      <c r="S185" s="242"/>
      <c r="T185" s="243"/>
      <c r="AT185" s="244" t="s">
        <v>162</v>
      </c>
      <c r="AU185" s="244" t="s">
        <v>85</v>
      </c>
      <c r="AV185" s="11" t="s">
        <v>38</v>
      </c>
      <c r="AW185" s="11" t="s">
        <v>36</v>
      </c>
      <c r="AX185" s="11" t="s">
        <v>76</v>
      </c>
      <c r="AY185" s="244" t="s">
        <v>154</v>
      </c>
    </row>
    <row r="186" s="12" customFormat="1">
      <c r="B186" s="245"/>
      <c r="C186" s="246"/>
      <c r="D186" s="236" t="s">
        <v>162</v>
      </c>
      <c r="E186" s="247" t="s">
        <v>21</v>
      </c>
      <c r="F186" s="248" t="s">
        <v>2676</v>
      </c>
      <c r="G186" s="246"/>
      <c r="H186" s="249">
        <v>23</v>
      </c>
      <c r="I186" s="250"/>
      <c r="J186" s="246"/>
      <c r="K186" s="246"/>
      <c r="L186" s="251"/>
      <c r="M186" s="252"/>
      <c r="N186" s="253"/>
      <c r="O186" s="253"/>
      <c r="P186" s="253"/>
      <c r="Q186" s="253"/>
      <c r="R186" s="253"/>
      <c r="S186" s="253"/>
      <c r="T186" s="254"/>
      <c r="AT186" s="255" t="s">
        <v>162</v>
      </c>
      <c r="AU186" s="255" t="s">
        <v>85</v>
      </c>
      <c r="AV186" s="12" t="s">
        <v>85</v>
      </c>
      <c r="AW186" s="12" t="s">
        <v>36</v>
      </c>
      <c r="AX186" s="12" t="s">
        <v>76</v>
      </c>
      <c r="AY186" s="255" t="s">
        <v>154</v>
      </c>
    </row>
    <row r="187" s="13" customFormat="1">
      <c r="B187" s="256"/>
      <c r="C187" s="257"/>
      <c r="D187" s="236" t="s">
        <v>162</v>
      </c>
      <c r="E187" s="258" t="s">
        <v>21</v>
      </c>
      <c r="F187" s="259" t="s">
        <v>166</v>
      </c>
      <c r="G187" s="257"/>
      <c r="H187" s="260">
        <v>69</v>
      </c>
      <c r="I187" s="261"/>
      <c r="J187" s="257"/>
      <c r="K187" s="257"/>
      <c r="L187" s="262"/>
      <c r="M187" s="263"/>
      <c r="N187" s="264"/>
      <c r="O187" s="264"/>
      <c r="P187" s="264"/>
      <c r="Q187" s="264"/>
      <c r="R187" s="264"/>
      <c r="S187" s="264"/>
      <c r="T187" s="265"/>
      <c r="AT187" s="266" t="s">
        <v>162</v>
      </c>
      <c r="AU187" s="266" t="s">
        <v>85</v>
      </c>
      <c r="AV187" s="13" t="s">
        <v>160</v>
      </c>
      <c r="AW187" s="13" t="s">
        <v>6</v>
      </c>
      <c r="AX187" s="13" t="s">
        <v>38</v>
      </c>
      <c r="AY187" s="266" t="s">
        <v>154</v>
      </c>
    </row>
    <row r="188" s="10" customFormat="1" ht="37.44" customHeight="1">
      <c r="B188" s="206"/>
      <c r="C188" s="207"/>
      <c r="D188" s="208" t="s">
        <v>75</v>
      </c>
      <c r="E188" s="209" t="s">
        <v>92</v>
      </c>
      <c r="F188" s="209" t="s">
        <v>2677</v>
      </c>
      <c r="G188" s="207"/>
      <c r="H188" s="207"/>
      <c r="I188" s="210"/>
      <c r="J188" s="211">
        <f>BK188</f>
        <v>0</v>
      </c>
      <c r="K188" s="207"/>
      <c r="L188" s="212"/>
      <c r="M188" s="213"/>
      <c r="N188" s="214"/>
      <c r="O188" s="214"/>
      <c r="P188" s="215">
        <f>P189+P191</f>
        <v>0</v>
      </c>
      <c r="Q188" s="214"/>
      <c r="R188" s="215">
        <f>R189+R191</f>
        <v>0</v>
      </c>
      <c r="S188" s="214"/>
      <c r="T188" s="216">
        <f>T189+T191</f>
        <v>0</v>
      </c>
      <c r="AR188" s="217" t="s">
        <v>182</v>
      </c>
      <c r="AT188" s="218" t="s">
        <v>75</v>
      </c>
      <c r="AU188" s="218" t="s">
        <v>76</v>
      </c>
      <c r="AY188" s="217" t="s">
        <v>154</v>
      </c>
      <c r="BK188" s="219">
        <f>BK189+BK191</f>
        <v>0</v>
      </c>
    </row>
    <row r="189" s="10" customFormat="1" ht="19.92" customHeight="1">
      <c r="B189" s="206"/>
      <c r="C189" s="207"/>
      <c r="D189" s="208" t="s">
        <v>75</v>
      </c>
      <c r="E189" s="220" t="s">
        <v>2678</v>
      </c>
      <c r="F189" s="220" t="s">
        <v>2679</v>
      </c>
      <c r="G189" s="207"/>
      <c r="H189" s="207"/>
      <c r="I189" s="210"/>
      <c r="J189" s="221">
        <f>BK189</f>
        <v>0</v>
      </c>
      <c r="K189" s="207"/>
      <c r="L189" s="212"/>
      <c r="M189" s="213"/>
      <c r="N189" s="214"/>
      <c r="O189" s="214"/>
      <c r="P189" s="215">
        <f>P190</f>
        <v>0</v>
      </c>
      <c r="Q189" s="214"/>
      <c r="R189" s="215">
        <f>R190</f>
        <v>0</v>
      </c>
      <c r="S189" s="214"/>
      <c r="T189" s="216">
        <f>T190</f>
        <v>0</v>
      </c>
      <c r="AR189" s="217" t="s">
        <v>182</v>
      </c>
      <c r="AT189" s="218" t="s">
        <v>75</v>
      </c>
      <c r="AU189" s="218" t="s">
        <v>38</v>
      </c>
      <c r="AY189" s="217" t="s">
        <v>154</v>
      </c>
      <c r="BK189" s="219">
        <f>BK190</f>
        <v>0</v>
      </c>
    </row>
    <row r="190" s="1" customFormat="1" ht="16.5" customHeight="1">
      <c r="B190" s="47"/>
      <c r="C190" s="222" t="s">
        <v>10</v>
      </c>
      <c r="D190" s="222" t="s">
        <v>156</v>
      </c>
      <c r="E190" s="223" t="s">
        <v>2680</v>
      </c>
      <c r="F190" s="224" t="s">
        <v>2681</v>
      </c>
      <c r="G190" s="225" t="s">
        <v>2682</v>
      </c>
      <c r="H190" s="226">
        <v>1</v>
      </c>
      <c r="I190" s="227"/>
      <c r="J190" s="228">
        <f>ROUND(I190*H190,2)</f>
        <v>0</v>
      </c>
      <c r="K190" s="224" t="s">
        <v>2606</v>
      </c>
      <c r="L190" s="73"/>
      <c r="M190" s="229" t="s">
        <v>21</v>
      </c>
      <c r="N190" s="230" t="s">
        <v>47</v>
      </c>
      <c r="O190" s="48"/>
      <c r="P190" s="231">
        <f>O190*H190</f>
        <v>0</v>
      </c>
      <c r="Q190" s="231">
        <v>0</v>
      </c>
      <c r="R190" s="231">
        <f>Q190*H190</f>
        <v>0</v>
      </c>
      <c r="S190" s="231">
        <v>0</v>
      </c>
      <c r="T190" s="232">
        <f>S190*H190</f>
        <v>0</v>
      </c>
      <c r="AR190" s="24" t="s">
        <v>2683</v>
      </c>
      <c r="AT190" s="24" t="s">
        <v>156</v>
      </c>
      <c r="AU190" s="24" t="s">
        <v>85</v>
      </c>
      <c r="AY190" s="24" t="s">
        <v>154</v>
      </c>
      <c r="BE190" s="233">
        <f>IF(N190="základní",J190,0)</f>
        <v>0</v>
      </c>
      <c r="BF190" s="233">
        <f>IF(N190="snížená",J190,0)</f>
        <v>0</v>
      </c>
      <c r="BG190" s="233">
        <f>IF(N190="zákl. přenesená",J190,0)</f>
        <v>0</v>
      </c>
      <c r="BH190" s="233">
        <f>IF(N190="sníž. přenesená",J190,0)</f>
        <v>0</v>
      </c>
      <c r="BI190" s="233">
        <f>IF(N190="nulová",J190,0)</f>
        <v>0</v>
      </c>
      <c r="BJ190" s="24" t="s">
        <v>38</v>
      </c>
      <c r="BK190" s="233">
        <f>ROUND(I190*H190,2)</f>
        <v>0</v>
      </c>
      <c r="BL190" s="24" t="s">
        <v>2683</v>
      </c>
      <c r="BM190" s="24" t="s">
        <v>2684</v>
      </c>
    </row>
    <row r="191" s="10" customFormat="1" ht="29.88" customHeight="1">
      <c r="B191" s="206"/>
      <c r="C191" s="207"/>
      <c r="D191" s="208" t="s">
        <v>75</v>
      </c>
      <c r="E191" s="220" t="s">
        <v>2685</v>
      </c>
      <c r="F191" s="220" t="s">
        <v>2686</v>
      </c>
      <c r="G191" s="207"/>
      <c r="H191" s="207"/>
      <c r="I191" s="210"/>
      <c r="J191" s="221">
        <f>BK191</f>
        <v>0</v>
      </c>
      <c r="K191" s="207"/>
      <c r="L191" s="212"/>
      <c r="M191" s="213"/>
      <c r="N191" s="214"/>
      <c r="O191" s="214"/>
      <c r="P191" s="215">
        <f>P192</f>
        <v>0</v>
      </c>
      <c r="Q191" s="214"/>
      <c r="R191" s="215">
        <f>R192</f>
        <v>0</v>
      </c>
      <c r="S191" s="214"/>
      <c r="T191" s="216">
        <f>T192</f>
        <v>0</v>
      </c>
      <c r="AR191" s="217" t="s">
        <v>182</v>
      </c>
      <c r="AT191" s="218" t="s">
        <v>75</v>
      </c>
      <c r="AU191" s="218" t="s">
        <v>38</v>
      </c>
      <c r="AY191" s="217" t="s">
        <v>154</v>
      </c>
      <c r="BK191" s="219">
        <f>BK192</f>
        <v>0</v>
      </c>
    </row>
    <row r="192" s="1" customFormat="1" ht="16.5" customHeight="1">
      <c r="B192" s="47"/>
      <c r="C192" s="222" t="s">
        <v>243</v>
      </c>
      <c r="D192" s="222" t="s">
        <v>156</v>
      </c>
      <c r="E192" s="223" t="s">
        <v>2687</v>
      </c>
      <c r="F192" s="224" t="s">
        <v>2688</v>
      </c>
      <c r="G192" s="225" t="s">
        <v>2682</v>
      </c>
      <c r="H192" s="226">
        <v>1</v>
      </c>
      <c r="I192" s="227"/>
      <c r="J192" s="228">
        <f>ROUND(I192*H192,2)</f>
        <v>0</v>
      </c>
      <c r="K192" s="224" t="s">
        <v>2606</v>
      </c>
      <c r="L192" s="73"/>
      <c r="M192" s="229" t="s">
        <v>21</v>
      </c>
      <c r="N192" s="294" t="s">
        <v>47</v>
      </c>
      <c r="O192" s="295"/>
      <c r="P192" s="296">
        <f>O192*H192</f>
        <v>0</v>
      </c>
      <c r="Q192" s="296">
        <v>0</v>
      </c>
      <c r="R192" s="296">
        <f>Q192*H192</f>
        <v>0</v>
      </c>
      <c r="S192" s="296">
        <v>0</v>
      </c>
      <c r="T192" s="297">
        <f>S192*H192</f>
        <v>0</v>
      </c>
      <c r="AR192" s="24" t="s">
        <v>2683</v>
      </c>
      <c r="AT192" s="24" t="s">
        <v>156</v>
      </c>
      <c r="AU192" s="24" t="s">
        <v>85</v>
      </c>
      <c r="AY192" s="24" t="s">
        <v>154</v>
      </c>
      <c r="BE192" s="233">
        <f>IF(N192="základní",J192,0)</f>
        <v>0</v>
      </c>
      <c r="BF192" s="233">
        <f>IF(N192="snížená",J192,0)</f>
        <v>0</v>
      </c>
      <c r="BG192" s="233">
        <f>IF(N192="zákl. přenesená",J192,0)</f>
        <v>0</v>
      </c>
      <c r="BH192" s="233">
        <f>IF(N192="sníž. přenesená",J192,0)</f>
        <v>0</v>
      </c>
      <c r="BI192" s="233">
        <f>IF(N192="nulová",J192,0)</f>
        <v>0</v>
      </c>
      <c r="BJ192" s="24" t="s">
        <v>38</v>
      </c>
      <c r="BK192" s="233">
        <f>ROUND(I192*H192,2)</f>
        <v>0</v>
      </c>
      <c r="BL192" s="24" t="s">
        <v>2683</v>
      </c>
      <c r="BM192" s="24" t="s">
        <v>2689</v>
      </c>
    </row>
    <row r="193" s="1" customFormat="1" ht="6.96" customHeight="1">
      <c r="B193" s="68"/>
      <c r="C193" s="69"/>
      <c r="D193" s="69"/>
      <c r="E193" s="69"/>
      <c r="F193" s="69"/>
      <c r="G193" s="69"/>
      <c r="H193" s="69"/>
      <c r="I193" s="167"/>
      <c r="J193" s="69"/>
      <c r="K193" s="69"/>
      <c r="L193" s="73"/>
    </row>
  </sheetData>
  <sheetProtection sheet="1" autoFilter="0" formatColumns="0" formatRows="0" objects="1" scenarios="1" spinCount="100000" saltValue="FRxRPOYRfKeVb+w8qNXbEeYcOOfeJyzzeKaIpXFfGcCjCz80Tn/np4s0FRDJ03RAKuC2iblhIF9yOmczeDkNDw==" hashValue="f5d0mhd74SdOghG5eI83kuSTq2Yr2vrPOxEHkYmkSH9PGaeQOzEwgjQHjFhwXhgnL3LzMfW/BQg85Zs0l1BY+A==" algorithmName="SHA-512" password="CC35"/>
  <autoFilter ref="C84:K192"/>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7"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8"/>
      <c r="C1" s="138"/>
      <c r="D1" s="139" t="s">
        <v>1</v>
      </c>
      <c r="E1" s="138"/>
      <c r="F1" s="140" t="s">
        <v>94</v>
      </c>
      <c r="G1" s="140" t="s">
        <v>95</v>
      </c>
      <c r="H1" s="140"/>
      <c r="I1" s="141"/>
      <c r="J1" s="140" t="s">
        <v>96</v>
      </c>
      <c r="K1" s="139" t="s">
        <v>97</v>
      </c>
      <c r="L1" s="140" t="s">
        <v>98</v>
      </c>
      <c r="M1" s="140"/>
      <c r="N1" s="140"/>
      <c r="O1" s="140"/>
      <c r="P1" s="140"/>
      <c r="Q1" s="140"/>
      <c r="R1" s="140"/>
      <c r="S1" s="140"/>
      <c r="T1" s="140"/>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93</v>
      </c>
    </row>
    <row r="3" ht="6.96" customHeight="1">
      <c r="B3" s="25"/>
      <c r="C3" s="26"/>
      <c r="D3" s="26"/>
      <c r="E3" s="26"/>
      <c r="F3" s="26"/>
      <c r="G3" s="26"/>
      <c r="H3" s="26"/>
      <c r="I3" s="142"/>
      <c r="J3" s="26"/>
      <c r="K3" s="27"/>
      <c r="AT3" s="24" t="s">
        <v>85</v>
      </c>
    </row>
    <row r="4" ht="36.96" customHeight="1">
      <c r="B4" s="28"/>
      <c r="C4" s="29"/>
      <c r="D4" s="30" t="s">
        <v>99</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Dolní Žleb ON-oprava (střecha a obálka budovy)</v>
      </c>
      <c r="F7" s="40"/>
      <c r="G7" s="40"/>
      <c r="H7" s="40"/>
      <c r="I7" s="143"/>
      <c r="J7" s="29"/>
      <c r="K7" s="31"/>
    </row>
    <row r="8" s="1" customFormat="1">
      <c r="B8" s="47"/>
      <c r="C8" s="48"/>
      <c r="D8" s="40" t="s">
        <v>100</v>
      </c>
      <c r="E8" s="48"/>
      <c r="F8" s="48"/>
      <c r="G8" s="48"/>
      <c r="H8" s="48"/>
      <c r="I8" s="145"/>
      <c r="J8" s="48"/>
      <c r="K8" s="52"/>
    </row>
    <row r="9" s="1" customFormat="1" ht="36.96" customHeight="1">
      <c r="B9" s="47"/>
      <c r="C9" s="48"/>
      <c r="D9" s="48"/>
      <c r="E9" s="146" t="s">
        <v>2690</v>
      </c>
      <c r="F9" s="48"/>
      <c r="G9" s="48"/>
      <c r="H9" s="48"/>
      <c r="I9" s="145"/>
      <c r="J9" s="48"/>
      <c r="K9" s="52"/>
    </row>
    <row r="10" s="1" customFormat="1">
      <c r="B10" s="47"/>
      <c r="C10" s="48"/>
      <c r="D10" s="48"/>
      <c r="E10" s="48"/>
      <c r="F10" s="48"/>
      <c r="G10" s="48"/>
      <c r="H10" s="48"/>
      <c r="I10" s="145"/>
      <c r="J10" s="48"/>
      <c r="K10" s="52"/>
    </row>
    <row r="11" s="1" customFormat="1" ht="14.4" customHeight="1">
      <c r="B11" s="47"/>
      <c r="C11" s="48"/>
      <c r="D11" s="40" t="s">
        <v>20</v>
      </c>
      <c r="E11" s="48"/>
      <c r="F11" s="35" t="s">
        <v>21</v>
      </c>
      <c r="G11" s="48"/>
      <c r="H11" s="48"/>
      <c r="I11" s="147" t="s">
        <v>22</v>
      </c>
      <c r="J11" s="35" t="s">
        <v>21</v>
      </c>
      <c r="K11" s="52"/>
    </row>
    <row r="12" s="1" customFormat="1" ht="14.4" customHeight="1">
      <c r="B12" s="47"/>
      <c r="C12" s="48"/>
      <c r="D12" s="40" t="s">
        <v>23</v>
      </c>
      <c r="E12" s="48"/>
      <c r="F12" s="35" t="s">
        <v>24</v>
      </c>
      <c r="G12" s="48"/>
      <c r="H12" s="48"/>
      <c r="I12" s="147" t="s">
        <v>25</v>
      </c>
      <c r="J12" s="148" t="str">
        <f>'Rekapitulace stavby'!AN8</f>
        <v>5.9.2017</v>
      </c>
      <c r="K12" s="52"/>
    </row>
    <row r="13" s="1" customFormat="1" ht="10.8" customHeight="1">
      <c r="B13" s="47"/>
      <c r="C13" s="48"/>
      <c r="D13" s="48"/>
      <c r="E13" s="48"/>
      <c r="F13" s="48"/>
      <c r="G13" s="48"/>
      <c r="H13" s="48"/>
      <c r="I13" s="145"/>
      <c r="J13" s="48"/>
      <c r="K13" s="52"/>
    </row>
    <row r="14" s="1" customFormat="1" ht="14.4" customHeight="1">
      <c r="B14" s="47"/>
      <c r="C14" s="48"/>
      <c r="D14" s="40" t="s">
        <v>29</v>
      </c>
      <c r="E14" s="48"/>
      <c r="F14" s="48"/>
      <c r="G14" s="48"/>
      <c r="H14" s="48"/>
      <c r="I14" s="147" t="s">
        <v>30</v>
      </c>
      <c r="J14" s="35" t="s">
        <v>21</v>
      </c>
      <c r="K14" s="52"/>
    </row>
    <row r="15" s="1" customFormat="1" ht="18" customHeight="1">
      <c r="B15" s="47"/>
      <c r="C15" s="48"/>
      <c r="D15" s="48"/>
      <c r="E15" s="35" t="s">
        <v>102</v>
      </c>
      <c r="F15" s="48"/>
      <c r="G15" s="48"/>
      <c r="H15" s="48"/>
      <c r="I15" s="147" t="s">
        <v>32</v>
      </c>
      <c r="J15" s="35" t="s">
        <v>21</v>
      </c>
      <c r="K15" s="52"/>
    </row>
    <row r="16" s="1" customFormat="1" ht="6.96" customHeight="1">
      <c r="B16" s="47"/>
      <c r="C16" s="48"/>
      <c r="D16" s="48"/>
      <c r="E16" s="48"/>
      <c r="F16" s="48"/>
      <c r="G16" s="48"/>
      <c r="H16" s="48"/>
      <c r="I16" s="145"/>
      <c r="J16" s="48"/>
      <c r="K16" s="52"/>
    </row>
    <row r="17" s="1" customFormat="1" ht="14.4" customHeight="1">
      <c r="B17" s="47"/>
      <c r="C17" s="48"/>
      <c r="D17" s="40" t="s">
        <v>33</v>
      </c>
      <c r="E17" s="48"/>
      <c r="F17" s="48"/>
      <c r="G17" s="48"/>
      <c r="H17" s="48"/>
      <c r="I17" s="147" t="s">
        <v>30</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47" t="s">
        <v>32</v>
      </c>
      <c r="J18" s="35" t="str">
        <f>IF('Rekapitulace stavby'!AN14="Vyplň údaj","",IF('Rekapitulace stavby'!AN14="","",'Rekapitulace stavby'!AN14))</f>
        <v/>
      </c>
      <c r="K18" s="52"/>
    </row>
    <row r="19" s="1" customFormat="1" ht="6.96" customHeight="1">
      <c r="B19" s="47"/>
      <c r="C19" s="48"/>
      <c r="D19" s="48"/>
      <c r="E19" s="48"/>
      <c r="F19" s="48"/>
      <c r="G19" s="48"/>
      <c r="H19" s="48"/>
      <c r="I19" s="145"/>
      <c r="J19" s="48"/>
      <c r="K19" s="52"/>
    </row>
    <row r="20" s="1" customFormat="1" ht="14.4" customHeight="1">
      <c r="B20" s="47"/>
      <c r="C20" s="48"/>
      <c r="D20" s="40" t="s">
        <v>35</v>
      </c>
      <c r="E20" s="48"/>
      <c r="F20" s="48"/>
      <c r="G20" s="48"/>
      <c r="H20" s="48"/>
      <c r="I20" s="147" t="s">
        <v>30</v>
      </c>
      <c r="J20" s="35" t="s">
        <v>21</v>
      </c>
      <c r="K20" s="52"/>
    </row>
    <row r="21" s="1" customFormat="1" ht="18" customHeight="1">
      <c r="B21" s="47"/>
      <c r="C21" s="48"/>
      <c r="D21" s="48"/>
      <c r="E21" s="35" t="s">
        <v>37</v>
      </c>
      <c r="F21" s="48"/>
      <c r="G21" s="48"/>
      <c r="H21" s="48"/>
      <c r="I21" s="147" t="s">
        <v>32</v>
      </c>
      <c r="J21" s="35" t="s">
        <v>21</v>
      </c>
      <c r="K21" s="52"/>
    </row>
    <row r="22" s="1" customFormat="1" ht="6.96" customHeight="1">
      <c r="B22" s="47"/>
      <c r="C22" s="48"/>
      <c r="D22" s="48"/>
      <c r="E22" s="48"/>
      <c r="F22" s="48"/>
      <c r="G22" s="48"/>
      <c r="H22" s="48"/>
      <c r="I22" s="145"/>
      <c r="J22" s="48"/>
      <c r="K22" s="52"/>
    </row>
    <row r="23" s="1" customFormat="1" ht="14.4" customHeight="1">
      <c r="B23" s="47"/>
      <c r="C23" s="48"/>
      <c r="D23" s="40" t="s">
        <v>39</v>
      </c>
      <c r="E23" s="48"/>
      <c r="F23" s="48"/>
      <c r="G23" s="48"/>
      <c r="H23" s="48"/>
      <c r="I23" s="145"/>
      <c r="J23" s="48"/>
      <c r="K23" s="52"/>
    </row>
    <row r="24" s="6" customFormat="1" ht="71.25" customHeight="1">
      <c r="B24" s="149"/>
      <c r="C24" s="150"/>
      <c r="D24" s="150"/>
      <c r="E24" s="45" t="s">
        <v>41</v>
      </c>
      <c r="F24" s="45"/>
      <c r="G24" s="45"/>
      <c r="H24" s="45"/>
      <c r="I24" s="151"/>
      <c r="J24" s="150"/>
      <c r="K24" s="152"/>
    </row>
    <row r="25" s="1" customFormat="1" ht="6.96" customHeight="1">
      <c r="B25" s="47"/>
      <c r="C25" s="48"/>
      <c r="D25" s="48"/>
      <c r="E25" s="48"/>
      <c r="F25" s="48"/>
      <c r="G25" s="48"/>
      <c r="H25" s="48"/>
      <c r="I25" s="145"/>
      <c r="J25" s="48"/>
      <c r="K25" s="52"/>
    </row>
    <row r="26" s="1" customFormat="1" ht="6.96" customHeight="1">
      <c r="B26" s="47"/>
      <c r="C26" s="48"/>
      <c r="D26" s="107"/>
      <c r="E26" s="107"/>
      <c r="F26" s="107"/>
      <c r="G26" s="107"/>
      <c r="H26" s="107"/>
      <c r="I26" s="153"/>
      <c r="J26" s="107"/>
      <c r="K26" s="154"/>
    </row>
    <row r="27" s="1" customFormat="1" ht="25.44" customHeight="1">
      <c r="B27" s="47"/>
      <c r="C27" s="48"/>
      <c r="D27" s="155" t="s">
        <v>42</v>
      </c>
      <c r="E27" s="48"/>
      <c r="F27" s="48"/>
      <c r="G27" s="48"/>
      <c r="H27" s="48"/>
      <c r="I27" s="145"/>
      <c r="J27" s="156">
        <f>ROUND(J81,0)</f>
        <v>0</v>
      </c>
      <c r="K27" s="52"/>
    </row>
    <row r="28" s="1" customFormat="1" ht="6.96" customHeight="1">
      <c r="B28" s="47"/>
      <c r="C28" s="48"/>
      <c r="D28" s="107"/>
      <c r="E28" s="107"/>
      <c r="F28" s="107"/>
      <c r="G28" s="107"/>
      <c r="H28" s="107"/>
      <c r="I28" s="153"/>
      <c r="J28" s="107"/>
      <c r="K28" s="154"/>
    </row>
    <row r="29" s="1" customFormat="1" ht="14.4" customHeight="1">
      <c r="B29" s="47"/>
      <c r="C29" s="48"/>
      <c r="D29" s="48"/>
      <c r="E29" s="48"/>
      <c r="F29" s="53" t="s">
        <v>44</v>
      </c>
      <c r="G29" s="48"/>
      <c r="H29" s="48"/>
      <c r="I29" s="157" t="s">
        <v>43</v>
      </c>
      <c r="J29" s="53" t="s">
        <v>45</v>
      </c>
      <c r="K29" s="52"/>
    </row>
    <row r="30" s="1" customFormat="1" ht="14.4" customHeight="1">
      <c r="B30" s="47"/>
      <c r="C30" s="48"/>
      <c r="D30" s="56" t="s">
        <v>46</v>
      </c>
      <c r="E30" s="56" t="s">
        <v>47</v>
      </c>
      <c r="F30" s="158">
        <f>ROUND(SUM(BE81:BE97), 0)</f>
        <v>0</v>
      </c>
      <c r="G30" s="48"/>
      <c r="H30" s="48"/>
      <c r="I30" s="159">
        <v>0.20999999999999999</v>
      </c>
      <c r="J30" s="158">
        <f>ROUND(ROUND((SUM(BE81:BE97)), 0)*I30, 1)</f>
        <v>0</v>
      </c>
      <c r="K30" s="52"/>
    </row>
    <row r="31" s="1" customFormat="1" ht="14.4" customHeight="1">
      <c r="B31" s="47"/>
      <c r="C31" s="48"/>
      <c r="D31" s="48"/>
      <c r="E31" s="56" t="s">
        <v>48</v>
      </c>
      <c r="F31" s="158">
        <f>ROUND(SUM(BF81:BF97), 0)</f>
        <v>0</v>
      </c>
      <c r="G31" s="48"/>
      <c r="H31" s="48"/>
      <c r="I31" s="159">
        <v>0.14999999999999999</v>
      </c>
      <c r="J31" s="158">
        <f>ROUND(ROUND((SUM(BF81:BF97)), 0)*I31, 1)</f>
        <v>0</v>
      </c>
      <c r="K31" s="52"/>
    </row>
    <row r="32" hidden="1" s="1" customFormat="1" ht="14.4" customHeight="1">
      <c r="B32" s="47"/>
      <c r="C32" s="48"/>
      <c r="D32" s="48"/>
      <c r="E32" s="56" t="s">
        <v>49</v>
      </c>
      <c r="F32" s="158">
        <f>ROUND(SUM(BG81:BG97), 0)</f>
        <v>0</v>
      </c>
      <c r="G32" s="48"/>
      <c r="H32" s="48"/>
      <c r="I32" s="159">
        <v>0.20999999999999999</v>
      </c>
      <c r="J32" s="158">
        <v>0</v>
      </c>
      <c r="K32" s="52"/>
    </row>
    <row r="33" hidden="1" s="1" customFormat="1" ht="14.4" customHeight="1">
      <c r="B33" s="47"/>
      <c r="C33" s="48"/>
      <c r="D33" s="48"/>
      <c r="E33" s="56" t="s">
        <v>50</v>
      </c>
      <c r="F33" s="158">
        <f>ROUND(SUM(BH81:BH97), 0)</f>
        <v>0</v>
      </c>
      <c r="G33" s="48"/>
      <c r="H33" s="48"/>
      <c r="I33" s="159">
        <v>0.14999999999999999</v>
      </c>
      <c r="J33" s="158">
        <v>0</v>
      </c>
      <c r="K33" s="52"/>
    </row>
    <row r="34" hidden="1" s="1" customFormat="1" ht="14.4" customHeight="1">
      <c r="B34" s="47"/>
      <c r="C34" s="48"/>
      <c r="D34" s="48"/>
      <c r="E34" s="56" t="s">
        <v>51</v>
      </c>
      <c r="F34" s="158">
        <f>ROUND(SUM(BI81:BI97), 0)</f>
        <v>0</v>
      </c>
      <c r="G34" s="48"/>
      <c r="H34" s="48"/>
      <c r="I34" s="159">
        <v>0</v>
      </c>
      <c r="J34" s="158">
        <v>0</v>
      </c>
      <c r="K34" s="52"/>
    </row>
    <row r="35" s="1" customFormat="1" ht="6.96" customHeight="1">
      <c r="B35" s="47"/>
      <c r="C35" s="48"/>
      <c r="D35" s="48"/>
      <c r="E35" s="48"/>
      <c r="F35" s="48"/>
      <c r="G35" s="48"/>
      <c r="H35" s="48"/>
      <c r="I35" s="145"/>
      <c r="J35" s="48"/>
      <c r="K35" s="52"/>
    </row>
    <row r="36" s="1" customFormat="1" ht="25.44" customHeight="1">
      <c r="B36" s="47"/>
      <c r="C36" s="160"/>
      <c r="D36" s="161" t="s">
        <v>52</v>
      </c>
      <c r="E36" s="99"/>
      <c r="F36" s="99"/>
      <c r="G36" s="162" t="s">
        <v>53</v>
      </c>
      <c r="H36" s="163" t="s">
        <v>54</v>
      </c>
      <c r="I36" s="164"/>
      <c r="J36" s="165">
        <f>SUM(J27:J34)</f>
        <v>0</v>
      </c>
      <c r="K36" s="166"/>
    </row>
    <row r="37" s="1" customFormat="1" ht="14.4" customHeight="1">
      <c r="B37" s="68"/>
      <c r="C37" s="69"/>
      <c r="D37" s="69"/>
      <c r="E37" s="69"/>
      <c r="F37" s="69"/>
      <c r="G37" s="69"/>
      <c r="H37" s="69"/>
      <c r="I37" s="167"/>
      <c r="J37" s="69"/>
      <c r="K37" s="70"/>
    </row>
    <row r="41" s="1" customFormat="1" ht="6.96" customHeight="1">
      <c r="B41" s="168"/>
      <c r="C41" s="169"/>
      <c r="D41" s="169"/>
      <c r="E41" s="169"/>
      <c r="F41" s="169"/>
      <c r="G41" s="169"/>
      <c r="H41" s="169"/>
      <c r="I41" s="170"/>
      <c r="J41" s="169"/>
      <c r="K41" s="171"/>
    </row>
    <row r="42" s="1" customFormat="1" ht="36.96" customHeight="1">
      <c r="B42" s="47"/>
      <c r="C42" s="30" t="s">
        <v>103</v>
      </c>
      <c r="D42" s="48"/>
      <c r="E42" s="48"/>
      <c r="F42" s="48"/>
      <c r="G42" s="48"/>
      <c r="H42" s="48"/>
      <c r="I42" s="145"/>
      <c r="J42" s="48"/>
      <c r="K42" s="52"/>
    </row>
    <row r="43" s="1" customFormat="1" ht="6.96" customHeight="1">
      <c r="B43" s="47"/>
      <c r="C43" s="48"/>
      <c r="D43" s="48"/>
      <c r="E43" s="48"/>
      <c r="F43" s="48"/>
      <c r="G43" s="48"/>
      <c r="H43" s="48"/>
      <c r="I43" s="145"/>
      <c r="J43" s="48"/>
      <c r="K43" s="52"/>
    </row>
    <row r="44" s="1" customFormat="1" ht="14.4" customHeight="1">
      <c r="B44" s="47"/>
      <c r="C44" s="40" t="s">
        <v>18</v>
      </c>
      <c r="D44" s="48"/>
      <c r="E44" s="48"/>
      <c r="F44" s="48"/>
      <c r="G44" s="48"/>
      <c r="H44" s="48"/>
      <c r="I44" s="145"/>
      <c r="J44" s="48"/>
      <c r="K44" s="52"/>
    </row>
    <row r="45" s="1" customFormat="1" ht="16.5" customHeight="1">
      <c r="B45" s="47"/>
      <c r="C45" s="48"/>
      <c r="D45" s="48"/>
      <c r="E45" s="144" t="str">
        <f>E7</f>
        <v>Dolní Žleb ON-oprava (střecha a obálka budovy)</v>
      </c>
      <c r="F45" s="40"/>
      <c r="G45" s="40"/>
      <c r="H45" s="40"/>
      <c r="I45" s="145"/>
      <c r="J45" s="48"/>
      <c r="K45" s="52"/>
    </row>
    <row r="46" s="1" customFormat="1" ht="14.4" customHeight="1">
      <c r="B46" s="47"/>
      <c r="C46" s="40" t="s">
        <v>100</v>
      </c>
      <c r="D46" s="48"/>
      <c r="E46" s="48"/>
      <c r="F46" s="48"/>
      <c r="G46" s="48"/>
      <c r="H46" s="48"/>
      <c r="I46" s="145"/>
      <c r="J46" s="48"/>
      <c r="K46" s="52"/>
    </row>
    <row r="47" s="1" customFormat="1" ht="17.25" customHeight="1">
      <c r="B47" s="47"/>
      <c r="C47" s="48"/>
      <c r="D47" s="48"/>
      <c r="E47" s="146" t="str">
        <f>E9</f>
        <v>VRN - VRN</v>
      </c>
      <c r="F47" s="48"/>
      <c r="G47" s="48"/>
      <c r="H47" s="48"/>
      <c r="I47" s="145"/>
      <c r="J47" s="48"/>
      <c r="K47" s="52"/>
    </row>
    <row r="48" s="1" customFormat="1" ht="6.96" customHeight="1">
      <c r="B48" s="47"/>
      <c r="C48" s="48"/>
      <c r="D48" s="48"/>
      <c r="E48" s="48"/>
      <c r="F48" s="48"/>
      <c r="G48" s="48"/>
      <c r="H48" s="48"/>
      <c r="I48" s="145"/>
      <c r="J48" s="48"/>
      <c r="K48" s="52"/>
    </row>
    <row r="49" s="1" customFormat="1" ht="18" customHeight="1">
      <c r="B49" s="47"/>
      <c r="C49" s="40" t="s">
        <v>23</v>
      </c>
      <c r="D49" s="48"/>
      <c r="E49" s="48"/>
      <c r="F49" s="35" t="str">
        <f>F12</f>
        <v>Dolní Žleb</v>
      </c>
      <c r="G49" s="48"/>
      <c r="H49" s="48"/>
      <c r="I49" s="147" t="s">
        <v>25</v>
      </c>
      <c r="J49" s="148" t="str">
        <f>IF(J12="","",J12)</f>
        <v>5.9.2017</v>
      </c>
      <c r="K49" s="52"/>
    </row>
    <row r="50" s="1" customFormat="1" ht="6.96" customHeight="1">
      <c r="B50" s="47"/>
      <c r="C50" s="48"/>
      <c r="D50" s="48"/>
      <c r="E50" s="48"/>
      <c r="F50" s="48"/>
      <c r="G50" s="48"/>
      <c r="H50" s="48"/>
      <c r="I50" s="145"/>
      <c r="J50" s="48"/>
      <c r="K50" s="52"/>
    </row>
    <row r="51" s="1" customFormat="1">
      <c r="B51" s="47"/>
      <c r="C51" s="40" t="s">
        <v>29</v>
      </c>
      <c r="D51" s="48"/>
      <c r="E51" s="48"/>
      <c r="F51" s="35" t="str">
        <f>E15</f>
        <v>SŽDC, s.p.</v>
      </c>
      <c r="G51" s="48"/>
      <c r="H51" s="48"/>
      <c r="I51" s="147" t="s">
        <v>35</v>
      </c>
      <c r="J51" s="45" t="str">
        <f>E21</f>
        <v>Tomáš Hladík</v>
      </c>
      <c r="K51" s="52"/>
    </row>
    <row r="52" s="1" customFormat="1" ht="14.4" customHeight="1">
      <c r="B52" s="47"/>
      <c r="C52" s="40" t="s">
        <v>33</v>
      </c>
      <c r="D52" s="48"/>
      <c r="E52" s="48"/>
      <c r="F52" s="35" t="str">
        <f>IF(E18="","",E18)</f>
        <v/>
      </c>
      <c r="G52" s="48"/>
      <c r="H52" s="48"/>
      <c r="I52" s="145"/>
      <c r="J52" s="172"/>
      <c r="K52" s="52"/>
    </row>
    <row r="53" s="1" customFormat="1" ht="10.32" customHeight="1">
      <c r="B53" s="47"/>
      <c r="C53" s="48"/>
      <c r="D53" s="48"/>
      <c r="E53" s="48"/>
      <c r="F53" s="48"/>
      <c r="G53" s="48"/>
      <c r="H53" s="48"/>
      <c r="I53" s="145"/>
      <c r="J53" s="48"/>
      <c r="K53" s="52"/>
    </row>
    <row r="54" s="1" customFormat="1" ht="29.28" customHeight="1">
      <c r="B54" s="47"/>
      <c r="C54" s="173" t="s">
        <v>104</v>
      </c>
      <c r="D54" s="160"/>
      <c r="E54" s="160"/>
      <c r="F54" s="160"/>
      <c r="G54" s="160"/>
      <c r="H54" s="160"/>
      <c r="I54" s="174"/>
      <c r="J54" s="175" t="s">
        <v>105</v>
      </c>
      <c r="K54" s="176"/>
    </row>
    <row r="55" s="1" customFormat="1" ht="10.32" customHeight="1">
      <c r="B55" s="47"/>
      <c r="C55" s="48"/>
      <c r="D55" s="48"/>
      <c r="E55" s="48"/>
      <c r="F55" s="48"/>
      <c r="G55" s="48"/>
      <c r="H55" s="48"/>
      <c r="I55" s="145"/>
      <c r="J55" s="48"/>
      <c r="K55" s="52"/>
    </row>
    <row r="56" s="1" customFormat="1" ht="29.28" customHeight="1">
      <c r="B56" s="47"/>
      <c r="C56" s="177" t="s">
        <v>106</v>
      </c>
      <c r="D56" s="48"/>
      <c r="E56" s="48"/>
      <c r="F56" s="48"/>
      <c r="G56" s="48"/>
      <c r="H56" s="48"/>
      <c r="I56" s="145"/>
      <c r="J56" s="156">
        <f>J81</f>
        <v>0</v>
      </c>
      <c r="K56" s="52"/>
      <c r="AU56" s="24" t="s">
        <v>107</v>
      </c>
    </row>
    <row r="57" s="7" customFormat="1" ht="24.96" customHeight="1">
      <c r="B57" s="178"/>
      <c r="C57" s="179"/>
      <c r="D57" s="180" t="s">
        <v>2691</v>
      </c>
      <c r="E57" s="181"/>
      <c r="F57" s="181"/>
      <c r="G57" s="181"/>
      <c r="H57" s="181"/>
      <c r="I57" s="182"/>
      <c r="J57" s="183">
        <f>J82</f>
        <v>0</v>
      </c>
      <c r="K57" s="184"/>
    </row>
    <row r="58" s="8" customFormat="1" ht="19.92" customHeight="1">
      <c r="B58" s="185"/>
      <c r="C58" s="186"/>
      <c r="D58" s="187" t="s">
        <v>2692</v>
      </c>
      <c r="E58" s="188"/>
      <c r="F58" s="188"/>
      <c r="G58" s="188"/>
      <c r="H58" s="188"/>
      <c r="I58" s="189"/>
      <c r="J58" s="190">
        <f>J83</f>
        <v>0</v>
      </c>
      <c r="K58" s="191"/>
    </row>
    <row r="59" s="8" customFormat="1" ht="19.92" customHeight="1">
      <c r="B59" s="185"/>
      <c r="C59" s="186"/>
      <c r="D59" s="187" t="s">
        <v>2693</v>
      </c>
      <c r="E59" s="188"/>
      <c r="F59" s="188"/>
      <c r="G59" s="188"/>
      <c r="H59" s="188"/>
      <c r="I59" s="189"/>
      <c r="J59" s="190">
        <f>J87</f>
        <v>0</v>
      </c>
      <c r="K59" s="191"/>
    </row>
    <row r="60" s="8" customFormat="1" ht="19.92" customHeight="1">
      <c r="B60" s="185"/>
      <c r="C60" s="186"/>
      <c r="D60" s="187" t="s">
        <v>2694</v>
      </c>
      <c r="E60" s="188"/>
      <c r="F60" s="188"/>
      <c r="G60" s="188"/>
      <c r="H60" s="188"/>
      <c r="I60" s="189"/>
      <c r="J60" s="190">
        <f>J91</f>
        <v>0</v>
      </c>
      <c r="K60" s="191"/>
    </row>
    <row r="61" s="8" customFormat="1" ht="19.92" customHeight="1">
      <c r="B61" s="185"/>
      <c r="C61" s="186"/>
      <c r="D61" s="187" t="s">
        <v>2695</v>
      </c>
      <c r="E61" s="188"/>
      <c r="F61" s="188"/>
      <c r="G61" s="188"/>
      <c r="H61" s="188"/>
      <c r="I61" s="189"/>
      <c r="J61" s="190">
        <f>J95</f>
        <v>0</v>
      </c>
      <c r="K61" s="191"/>
    </row>
    <row r="62" s="1" customFormat="1" ht="21.84" customHeight="1">
      <c r="B62" s="47"/>
      <c r="C62" s="48"/>
      <c r="D62" s="48"/>
      <c r="E62" s="48"/>
      <c r="F62" s="48"/>
      <c r="G62" s="48"/>
      <c r="H62" s="48"/>
      <c r="I62" s="145"/>
      <c r="J62" s="48"/>
      <c r="K62" s="52"/>
    </row>
    <row r="63" s="1" customFormat="1" ht="6.96" customHeight="1">
      <c r="B63" s="68"/>
      <c r="C63" s="69"/>
      <c r="D63" s="69"/>
      <c r="E63" s="69"/>
      <c r="F63" s="69"/>
      <c r="G63" s="69"/>
      <c r="H63" s="69"/>
      <c r="I63" s="167"/>
      <c r="J63" s="69"/>
      <c r="K63" s="70"/>
    </row>
    <row r="67" s="1" customFormat="1" ht="6.96" customHeight="1">
      <c r="B67" s="71"/>
      <c r="C67" s="72"/>
      <c r="D67" s="72"/>
      <c r="E67" s="72"/>
      <c r="F67" s="72"/>
      <c r="G67" s="72"/>
      <c r="H67" s="72"/>
      <c r="I67" s="170"/>
      <c r="J67" s="72"/>
      <c r="K67" s="72"/>
      <c r="L67" s="73"/>
    </row>
    <row r="68" s="1" customFormat="1" ht="36.96" customHeight="1">
      <c r="B68" s="47"/>
      <c r="C68" s="74" t="s">
        <v>138</v>
      </c>
      <c r="D68" s="75"/>
      <c r="E68" s="75"/>
      <c r="F68" s="75"/>
      <c r="G68" s="75"/>
      <c r="H68" s="75"/>
      <c r="I68" s="192"/>
      <c r="J68" s="75"/>
      <c r="K68" s="75"/>
      <c r="L68" s="73"/>
    </row>
    <row r="69" s="1" customFormat="1" ht="6.96" customHeight="1">
      <c r="B69" s="47"/>
      <c r="C69" s="75"/>
      <c r="D69" s="75"/>
      <c r="E69" s="75"/>
      <c r="F69" s="75"/>
      <c r="G69" s="75"/>
      <c r="H69" s="75"/>
      <c r="I69" s="192"/>
      <c r="J69" s="75"/>
      <c r="K69" s="75"/>
      <c r="L69" s="73"/>
    </row>
    <row r="70" s="1" customFormat="1" ht="14.4" customHeight="1">
      <c r="B70" s="47"/>
      <c r="C70" s="77" t="s">
        <v>18</v>
      </c>
      <c r="D70" s="75"/>
      <c r="E70" s="75"/>
      <c r="F70" s="75"/>
      <c r="G70" s="75"/>
      <c r="H70" s="75"/>
      <c r="I70" s="192"/>
      <c r="J70" s="75"/>
      <c r="K70" s="75"/>
      <c r="L70" s="73"/>
    </row>
    <row r="71" s="1" customFormat="1" ht="16.5" customHeight="1">
      <c r="B71" s="47"/>
      <c r="C71" s="75"/>
      <c r="D71" s="75"/>
      <c r="E71" s="193" t="str">
        <f>E7</f>
        <v>Dolní Žleb ON-oprava (střecha a obálka budovy)</v>
      </c>
      <c r="F71" s="77"/>
      <c r="G71" s="77"/>
      <c r="H71" s="77"/>
      <c r="I71" s="192"/>
      <c r="J71" s="75"/>
      <c r="K71" s="75"/>
      <c r="L71" s="73"/>
    </row>
    <row r="72" s="1" customFormat="1" ht="14.4" customHeight="1">
      <c r="B72" s="47"/>
      <c r="C72" s="77" t="s">
        <v>100</v>
      </c>
      <c r="D72" s="75"/>
      <c r="E72" s="75"/>
      <c r="F72" s="75"/>
      <c r="G72" s="75"/>
      <c r="H72" s="75"/>
      <c r="I72" s="192"/>
      <c r="J72" s="75"/>
      <c r="K72" s="75"/>
      <c r="L72" s="73"/>
    </row>
    <row r="73" s="1" customFormat="1" ht="17.25" customHeight="1">
      <c r="B73" s="47"/>
      <c r="C73" s="75"/>
      <c r="D73" s="75"/>
      <c r="E73" s="83" t="str">
        <f>E9</f>
        <v>VRN - VRN</v>
      </c>
      <c r="F73" s="75"/>
      <c r="G73" s="75"/>
      <c r="H73" s="75"/>
      <c r="I73" s="192"/>
      <c r="J73" s="75"/>
      <c r="K73" s="75"/>
      <c r="L73" s="73"/>
    </row>
    <row r="74" s="1" customFormat="1" ht="6.96" customHeight="1">
      <c r="B74" s="47"/>
      <c r="C74" s="75"/>
      <c r="D74" s="75"/>
      <c r="E74" s="75"/>
      <c r="F74" s="75"/>
      <c r="G74" s="75"/>
      <c r="H74" s="75"/>
      <c r="I74" s="192"/>
      <c r="J74" s="75"/>
      <c r="K74" s="75"/>
      <c r="L74" s="73"/>
    </row>
    <row r="75" s="1" customFormat="1" ht="18" customHeight="1">
      <c r="B75" s="47"/>
      <c r="C75" s="77" t="s">
        <v>23</v>
      </c>
      <c r="D75" s="75"/>
      <c r="E75" s="75"/>
      <c r="F75" s="194" t="str">
        <f>F12</f>
        <v>Dolní Žleb</v>
      </c>
      <c r="G75" s="75"/>
      <c r="H75" s="75"/>
      <c r="I75" s="195" t="s">
        <v>25</v>
      </c>
      <c r="J75" s="86" t="str">
        <f>IF(J12="","",J12)</f>
        <v>5.9.2017</v>
      </c>
      <c r="K75" s="75"/>
      <c r="L75" s="73"/>
    </row>
    <row r="76" s="1" customFormat="1" ht="6.96" customHeight="1">
      <c r="B76" s="47"/>
      <c r="C76" s="75"/>
      <c r="D76" s="75"/>
      <c r="E76" s="75"/>
      <c r="F76" s="75"/>
      <c r="G76" s="75"/>
      <c r="H76" s="75"/>
      <c r="I76" s="192"/>
      <c r="J76" s="75"/>
      <c r="K76" s="75"/>
      <c r="L76" s="73"/>
    </row>
    <row r="77" s="1" customFormat="1">
      <c r="B77" s="47"/>
      <c r="C77" s="77" t="s">
        <v>29</v>
      </c>
      <c r="D77" s="75"/>
      <c r="E77" s="75"/>
      <c r="F77" s="194" t="str">
        <f>E15</f>
        <v>SŽDC, s.p.</v>
      </c>
      <c r="G77" s="75"/>
      <c r="H77" s="75"/>
      <c r="I77" s="195" t="s">
        <v>35</v>
      </c>
      <c r="J77" s="194" t="str">
        <f>E21</f>
        <v>Tomáš Hladík</v>
      </c>
      <c r="K77" s="75"/>
      <c r="L77" s="73"/>
    </row>
    <row r="78" s="1" customFormat="1" ht="14.4" customHeight="1">
      <c r="B78" s="47"/>
      <c r="C78" s="77" t="s">
        <v>33</v>
      </c>
      <c r="D78" s="75"/>
      <c r="E78" s="75"/>
      <c r="F78" s="194" t="str">
        <f>IF(E18="","",E18)</f>
        <v/>
      </c>
      <c r="G78" s="75"/>
      <c r="H78" s="75"/>
      <c r="I78" s="192"/>
      <c r="J78" s="75"/>
      <c r="K78" s="75"/>
      <c r="L78" s="73"/>
    </row>
    <row r="79" s="1" customFormat="1" ht="10.32" customHeight="1">
      <c r="B79" s="47"/>
      <c r="C79" s="75"/>
      <c r="D79" s="75"/>
      <c r="E79" s="75"/>
      <c r="F79" s="75"/>
      <c r="G79" s="75"/>
      <c r="H79" s="75"/>
      <c r="I79" s="192"/>
      <c r="J79" s="75"/>
      <c r="K79" s="75"/>
      <c r="L79" s="73"/>
    </row>
    <row r="80" s="9" customFormat="1" ht="29.28" customHeight="1">
      <c r="B80" s="196"/>
      <c r="C80" s="197" t="s">
        <v>139</v>
      </c>
      <c r="D80" s="198" t="s">
        <v>61</v>
      </c>
      <c r="E80" s="198" t="s">
        <v>57</v>
      </c>
      <c r="F80" s="198" t="s">
        <v>140</v>
      </c>
      <c r="G80" s="198" t="s">
        <v>141</v>
      </c>
      <c r="H80" s="198" t="s">
        <v>142</v>
      </c>
      <c r="I80" s="199" t="s">
        <v>143</v>
      </c>
      <c r="J80" s="198" t="s">
        <v>105</v>
      </c>
      <c r="K80" s="200" t="s">
        <v>144</v>
      </c>
      <c r="L80" s="201"/>
      <c r="M80" s="103" t="s">
        <v>145</v>
      </c>
      <c r="N80" s="104" t="s">
        <v>46</v>
      </c>
      <c r="O80" s="104" t="s">
        <v>146</v>
      </c>
      <c r="P80" s="104" t="s">
        <v>147</v>
      </c>
      <c r="Q80" s="104" t="s">
        <v>148</v>
      </c>
      <c r="R80" s="104" t="s">
        <v>149</v>
      </c>
      <c r="S80" s="104" t="s">
        <v>150</v>
      </c>
      <c r="T80" s="105" t="s">
        <v>151</v>
      </c>
    </row>
    <row r="81" s="1" customFormat="1" ht="29.28" customHeight="1">
      <c r="B81" s="47"/>
      <c r="C81" s="109" t="s">
        <v>106</v>
      </c>
      <c r="D81" s="75"/>
      <c r="E81" s="75"/>
      <c r="F81" s="75"/>
      <c r="G81" s="75"/>
      <c r="H81" s="75"/>
      <c r="I81" s="192"/>
      <c r="J81" s="202">
        <f>BK81</f>
        <v>0</v>
      </c>
      <c r="K81" s="75"/>
      <c r="L81" s="73"/>
      <c r="M81" s="106"/>
      <c r="N81" s="107"/>
      <c r="O81" s="107"/>
      <c r="P81" s="203">
        <f>P82</f>
        <v>0</v>
      </c>
      <c r="Q81" s="107"/>
      <c r="R81" s="203">
        <f>R82</f>
        <v>0</v>
      </c>
      <c r="S81" s="107"/>
      <c r="T81" s="204">
        <f>T82</f>
        <v>0</v>
      </c>
      <c r="AT81" s="24" t="s">
        <v>75</v>
      </c>
      <c r="AU81" s="24" t="s">
        <v>107</v>
      </c>
      <c r="BK81" s="205">
        <f>BK82</f>
        <v>0</v>
      </c>
    </row>
    <row r="82" s="10" customFormat="1" ht="37.44" customHeight="1">
      <c r="B82" s="206"/>
      <c r="C82" s="207"/>
      <c r="D82" s="208" t="s">
        <v>75</v>
      </c>
      <c r="E82" s="209" t="s">
        <v>92</v>
      </c>
      <c r="F82" s="209" t="s">
        <v>2696</v>
      </c>
      <c r="G82" s="207"/>
      <c r="H82" s="207"/>
      <c r="I82" s="210"/>
      <c r="J82" s="211">
        <f>BK82</f>
        <v>0</v>
      </c>
      <c r="K82" s="207"/>
      <c r="L82" s="212"/>
      <c r="M82" s="213"/>
      <c r="N82" s="214"/>
      <c r="O82" s="214"/>
      <c r="P82" s="215">
        <f>P83+P87+P91+P95</f>
        <v>0</v>
      </c>
      <c r="Q82" s="214"/>
      <c r="R82" s="215">
        <f>R83+R87+R91+R95</f>
        <v>0</v>
      </c>
      <c r="S82" s="214"/>
      <c r="T82" s="216">
        <f>T83+T87+T91+T95</f>
        <v>0</v>
      </c>
      <c r="AR82" s="217" t="s">
        <v>182</v>
      </c>
      <c r="AT82" s="218" t="s">
        <v>75</v>
      </c>
      <c r="AU82" s="218" t="s">
        <v>76</v>
      </c>
      <c r="AY82" s="217" t="s">
        <v>154</v>
      </c>
      <c r="BK82" s="219">
        <f>BK83+BK87+BK91+BK95</f>
        <v>0</v>
      </c>
    </row>
    <row r="83" s="10" customFormat="1" ht="19.92" customHeight="1">
      <c r="B83" s="206"/>
      <c r="C83" s="207"/>
      <c r="D83" s="208" t="s">
        <v>75</v>
      </c>
      <c r="E83" s="220" t="s">
        <v>2697</v>
      </c>
      <c r="F83" s="220" t="s">
        <v>2698</v>
      </c>
      <c r="G83" s="207"/>
      <c r="H83" s="207"/>
      <c r="I83" s="210"/>
      <c r="J83" s="221">
        <f>BK83</f>
        <v>0</v>
      </c>
      <c r="K83" s="207"/>
      <c r="L83" s="212"/>
      <c r="M83" s="213"/>
      <c r="N83" s="214"/>
      <c r="O83" s="214"/>
      <c r="P83" s="215">
        <f>SUM(P84:P86)</f>
        <v>0</v>
      </c>
      <c r="Q83" s="214"/>
      <c r="R83" s="215">
        <f>SUM(R84:R86)</f>
        <v>0</v>
      </c>
      <c r="S83" s="214"/>
      <c r="T83" s="216">
        <f>SUM(T84:T86)</f>
        <v>0</v>
      </c>
      <c r="AR83" s="217" t="s">
        <v>182</v>
      </c>
      <c r="AT83" s="218" t="s">
        <v>75</v>
      </c>
      <c r="AU83" s="218" t="s">
        <v>38</v>
      </c>
      <c r="AY83" s="217" t="s">
        <v>154</v>
      </c>
      <c r="BK83" s="219">
        <f>SUM(BK84:BK86)</f>
        <v>0</v>
      </c>
    </row>
    <row r="84" s="1" customFormat="1" ht="25.5" customHeight="1">
      <c r="B84" s="47"/>
      <c r="C84" s="222" t="s">
        <v>38</v>
      </c>
      <c r="D84" s="222" t="s">
        <v>156</v>
      </c>
      <c r="E84" s="223" t="s">
        <v>2699</v>
      </c>
      <c r="F84" s="224" t="s">
        <v>2700</v>
      </c>
      <c r="G84" s="225" t="s">
        <v>2682</v>
      </c>
      <c r="H84" s="226">
        <v>1</v>
      </c>
      <c r="I84" s="227"/>
      <c r="J84" s="228">
        <f>ROUND(I84*H84,2)</f>
        <v>0</v>
      </c>
      <c r="K84" s="224" t="s">
        <v>21</v>
      </c>
      <c r="L84" s="73"/>
      <c r="M84" s="229" t="s">
        <v>21</v>
      </c>
      <c r="N84" s="230" t="s">
        <v>47</v>
      </c>
      <c r="O84" s="48"/>
      <c r="P84" s="231">
        <f>O84*H84</f>
        <v>0</v>
      </c>
      <c r="Q84" s="231">
        <v>0</v>
      </c>
      <c r="R84" s="231">
        <f>Q84*H84</f>
        <v>0</v>
      </c>
      <c r="S84" s="231">
        <v>0</v>
      </c>
      <c r="T84" s="232">
        <f>S84*H84</f>
        <v>0</v>
      </c>
      <c r="AR84" s="24" t="s">
        <v>2683</v>
      </c>
      <c r="AT84" s="24" t="s">
        <v>156</v>
      </c>
      <c r="AU84" s="24" t="s">
        <v>85</v>
      </c>
      <c r="AY84" s="24" t="s">
        <v>154</v>
      </c>
      <c r="BE84" s="233">
        <f>IF(N84="základní",J84,0)</f>
        <v>0</v>
      </c>
      <c r="BF84" s="233">
        <f>IF(N84="snížená",J84,0)</f>
        <v>0</v>
      </c>
      <c r="BG84" s="233">
        <f>IF(N84="zákl. přenesená",J84,0)</f>
        <v>0</v>
      </c>
      <c r="BH84" s="233">
        <f>IF(N84="sníž. přenesená",J84,0)</f>
        <v>0</v>
      </c>
      <c r="BI84" s="233">
        <f>IF(N84="nulová",J84,0)</f>
        <v>0</v>
      </c>
      <c r="BJ84" s="24" t="s">
        <v>38</v>
      </c>
      <c r="BK84" s="233">
        <f>ROUND(I84*H84,2)</f>
        <v>0</v>
      </c>
      <c r="BL84" s="24" t="s">
        <v>2683</v>
      </c>
      <c r="BM84" s="24" t="s">
        <v>2701</v>
      </c>
    </row>
    <row r="85" s="1" customFormat="1" ht="25.5" customHeight="1">
      <c r="B85" s="47"/>
      <c r="C85" s="222" t="s">
        <v>85</v>
      </c>
      <c r="D85" s="222" t="s">
        <v>156</v>
      </c>
      <c r="E85" s="223" t="s">
        <v>2702</v>
      </c>
      <c r="F85" s="224" t="s">
        <v>2703</v>
      </c>
      <c r="G85" s="225" t="s">
        <v>2682</v>
      </c>
      <c r="H85" s="226">
        <v>1</v>
      </c>
      <c r="I85" s="227"/>
      <c r="J85" s="228">
        <f>ROUND(I85*H85,2)</f>
        <v>0</v>
      </c>
      <c r="K85" s="224" t="s">
        <v>21</v>
      </c>
      <c r="L85" s="73"/>
      <c r="M85" s="229" t="s">
        <v>21</v>
      </c>
      <c r="N85" s="230" t="s">
        <v>47</v>
      </c>
      <c r="O85" s="48"/>
      <c r="P85" s="231">
        <f>O85*H85</f>
        <v>0</v>
      </c>
      <c r="Q85" s="231">
        <v>0</v>
      </c>
      <c r="R85" s="231">
        <f>Q85*H85</f>
        <v>0</v>
      </c>
      <c r="S85" s="231">
        <v>0</v>
      </c>
      <c r="T85" s="232">
        <f>S85*H85</f>
        <v>0</v>
      </c>
      <c r="AR85" s="24" t="s">
        <v>2683</v>
      </c>
      <c r="AT85" s="24" t="s">
        <v>156</v>
      </c>
      <c r="AU85" s="24" t="s">
        <v>85</v>
      </c>
      <c r="AY85" s="24" t="s">
        <v>154</v>
      </c>
      <c r="BE85" s="233">
        <f>IF(N85="základní",J85,0)</f>
        <v>0</v>
      </c>
      <c r="BF85" s="233">
        <f>IF(N85="snížená",J85,0)</f>
        <v>0</v>
      </c>
      <c r="BG85" s="233">
        <f>IF(N85="zákl. přenesená",J85,0)</f>
        <v>0</v>
      </c>
      <c r="BH85" s="233">
        <f>IF(N85="sníž. přenesená",J85,0)</f>
        <v>0</v>
      </c>
      <c r="BI85" s="233">
        <f>IF(N85="nulová",J85,0)</f>
        <v>0</v>
      </c>
      <c r="BJ85" s="24" t="s">
        <v>38</v>
      </c>
      <c r="BK85" s="233">
        <f>ROUND(I85*H85,2)</f>
        <v>0</v>
      </c>
      <c r="BL85" s="24" t="s">
        <v>2683</v>
      </c>
      <c r="BM85" s="24" t="s">
        <v>2704</v>
      </c>
    </row>
    <row r="86" s="1" customFormat="1" ht="25.5" customHeight="1">
      <c r="B86" s="47"/>
      <c r="C86" s="222" t="s">
        <v>170</v>
      </c>
      <c r="D86" s="222" t="s">
        <v>156</v>
      </c>
      <c r="E86" s="223" t="s">
        <v>2705</v>
      </c>
      <c r="F86" s="224" t="s">
        <v>2706</v>
      </c>
      <c r="G86" s="225" t="s">
        <v>2682</v>
      </c>
      <c r="H86" s="226">
        <v>1</v>
      </c>
      <c r="I86" s="227"/>
      <c r="J86" s="228">
        <f>ROUND(I86*H86,2)</f>
        <v>0</v>
      </c>
      <c r="K86" s="224" t="s">
        <v>21</v>
      </c>
      <c r="L86" s="73"/>
      <c r="M86" s="229" t="s">
        <v>21</v>
      </c>
      <c r="N86" s="230" t="s">
        <v>47</v>
      </c>
      <c r="O86" s="48"/>
      <c r="P86" s="231">
        <f>O86*H86</f>
        <v>0</v>
      </c>
      <c r="Q86" s="231">
        <v>0</v>
      </c>
      <c r="R86" s="231">
        <f>Q86*H86</f>
        <v>0</v>
      </c>
      <c r="S86" s="231">
        <v>0</v>
      </c>
      <c r="T86" s="232">
        <f>S86*H86</f>
        <v>0</v>
      </c>
      <c r="AR86" s="24" t="s">
        <v>2683</v>
      </c>
      <c r="AT86" s="24" t="s">
        <v>156</v>
      </c>
      <c r="AU86" s="24" t="s">
        <v>85</v>
      </c>
      <c r="AY86" s="24" t="s">
        <v>154</v>
      </c>
      <c r="BE86" s="233">
        <f>IF(N86="základní",J86,0)</f>
        <v>0</v>
      </c>
      <c r="BF86" s="233">
        <f>IF(N86="snížená",J86,0)</f>
        <v>0</v>
      </c>
      <c r="BG86" s="233">
        <f>IF(N86="zákl. přenesená",J86,0)</f>
        <v>0</v>
      </c>
      <c r="BH86" s="233">
        <f>IF(N86="sníž. přenesená",J86,0)</f>
        <v>0</v>
      </c>
      <c r="BI86" s="233">
        <f>IF(N86="nulová",J86,0)</f>
        <v>0</v>
      </c>
      <c r="BJ86" s="24" t="s">
        <v>38</v>
      </c>
      <c r="BK86" s="233">
        <f>ROUND(I86*H86,2)</f>
        <v>0</v>
      </c>
      <c r="BL86" s="24" t="s">
        <v>2683</v>
      </c>
      <c r="BM86" s="24" t="s">
        <v>2707</v>
      </c>
    </row>
    <row r="87" s="10" customFormat="1" ht="29.88" customHeight="1">
      <c r="B87" s="206"/>
      <c r="C87" s="207"/>
      <c r="D87" s="208" t="s">
        <v>75</v>
      </c>
      <c r="E87" s="220" t="s">
        <v>2678</v>
      </c>
      <c r="F87" s="220" t="s">
        <v>2708</v>
      </c>
      <c r="G87" s="207"/>
      <c r="H87" s="207"/>
      <c r="I87" s="210"/>
      <c r="J87" s="221">
        <f>BK87</f>
        <v>0</v>
      </c>
      <c r="K87" s="207"/>
      <c r="L87" s="212"/>
      <c r="M87" s="213"/>
      <c r="N87" s="214"/>
      <c r="O87" s="214"/>
      <c r="P87" s="215">
        <f>SUM(P88:P90)</f>
        <v>0</v>
      </c>
      <c r="Q87" s="214"/>
      <c r="R87" s="215">
        <f>SUM(R88:R90)</f>
        <v>0</v>
      </c>
      <c r="S87" s="214"/>
      <c r="T87" s="216">
        <f>SUM(T88:T90)</f>
        <v>0</v>
      </c>
      <c r="AR87" s="217" t="s">
        <v>182</v>
      </c>
      <c r="AT87" s="218" t="s">
        <v>75</v>
      </c>
      <c r="AU87" s="218" t="s">
        <v>38</v>
      </c>
      <c r="AY87" s="217" t="s">
        <v>154</v>
      </c>
      <c r="BK87" s="219">
        <f>SUM(BK88:BK90)</f>
        <v>0</v>
      </c>
    </row>
    <row r="88" s="1" customFormat="1" ht="38.25" customHeight="1">
      <c r="B88" s="47"/>
      <c r="C88" s="222" t="s">
        <v>160</v>
      </c>
      <c r="D88" s="222" t="s">
        <v>156</v>
      </c>
      <c r="E88" s="223" t="s">
        <v>2709</v>
      </c>
      <c r="F88" s="224" t="s">
        <v>2710</v>
      </c>
      <c r="G88" s="225" t="s">
        <v>2682</v>
      </c>
      <c r="H88" s="226">
        <v>1</v>
      </c>
      <c r="I88" s="227"/>
      <c r="J88" s="228">
        <f>ROUND(I88*H88,2)</f>
        <v>0</v>
      </c>
      <c r="K88" s="224" t="s">
        <v>21</v>
      </c>
      <c r="L88" s="73"/>
      <c r="M88" s="229" t="s">
        <v>21</v>
      </c>
      <c r="N88" s="230" t="s">
        <v>47</v>
      </c>
      <c r="O88" s="48"/>
      <c r="P88" s="231">
        <f>O88*H88</f>
        <v>0</v>
      </c>
      <c r="Q88" s="231">
        <v>0</v>
      </c>
      <c r="R88" s="231">
        <f>Q88*H88</f>
        <v>0</v>
      </c>
      <c r="S88" s="231">
        <v>0</v>
      </c>
      <c r="T88" s="232">
        <f>S88*H88</f>
        <v>0</v>
      </c>
      <c r="AR88" s="24" t="s">
        <v>2683</v>
      </c>
      <c r="AT88" s="24" t="s">
        <v>156</v>
      </c>
      <c r="AU88" s="24" t="s">
        <v>85</v>
      </c>
      <c r="AY88" s="24" t="s">
        <v>154</v>
      </c>
      <c r="BE88" s="233">
        <f>IF(N88="základní",J88,0)</f>
        <v>0</v>
      </c>
      <c r="BF88" s="233">
        <f>IF(N88="snížená",J88,0)</f>
        <v>0</v>
      </c>
      <c r="BG88" s="233">
        <f>IF(N88="zákl. přenesená",J88,0)</f>
        <v>0</v>
      </c>
      <c r="BH88" s="233">
        <f>IF(N88="sníž. přenesená",J88,0)</f>
        <v>0</v>
      </c>
      <c r="BI88" s="233">
        <f>IF(N88="nulová",J88,0)</f>
        <v>0</v>
      </c>
      <c r="BJ88" s="24" t="s">
        <v>38</v>
      </c>
      <c r="BK88" s="233">
        <f>ROUND(I88*H88,2)</f>
        <v>0</v>
      </c>
      <c r="BL88" s="24" t="s">
        <v>2683</v>
      </c>
      <c r="BM88" s="24" t="s">
        <v>2711</v>
      </c>
    </row>
    <row r="89" s="1" customFormat="1" ht="16.5" customHeight="1">
      <c r="B89" s="47"/>
      <c r="C89" s="222" t="s">
        <v>182</v>
      </c>
      <c r="D89" s="222" t="s">
        <v>156</v>
      </c>
      <c r="E89" s="223" t="s">
        <v>2712</v>
      </c>
      <c r="F89" s="224" t="s">
        <v>2713</v>
      </c>
      <c r="G89" s="225" t="s">
        <v>2682</v>
      </c>
      <c r="H89" s="226">
        <v>1</v>
      </c>
      <c r="I89" s="227"/>
      <c r="J89" s="228">
        <f>ROUND(I89*H89,2)</f>
        <v>0</v>
      </c>
      <c r="K89" s="224" t="s">
        <v>21</v>
      </c>
      <c r="L89" s="73"/>
      <c r="M89" s="229" t="s">
        <v>21</v>
      </c>
      <c r="N89" s="230" t="s">
        <v>47</v>
      </c>
      <c r="O89" s="48"/>
      <c r="P89" s="231">
        <f>O89*H89</f>
        <v>0</v>
      </c>
      <c r="Q89" s="231">
        <v>0</v>
      </c>
      <c r="R89" s="231">
        <f>Q89*H89</f>
        <v>0</v>
      </c>
      <c r="S89" s="231">
        <v>0</v>
      </c>
      <c r="T89" s="232">
        <f>S89*H89</f>
        <v>0</v>
      </c>
      <c r="AR89" s="24" t="s">
        <v>2683</v>
      </c>
      <c r="AT89" s="24" t="s">
        <v>156</v>
      </c>
      <c r="AU89" s="24" t="s">
        <v>85</v>
      </c>
      <c r="AY89" s="24" t="s">
        <v>154</v>
      </c>
      <c r="BE89" s="233">
        <f>IF(N89="základní",J89,0)</f>
        <v>0</v>
      </c>
      <c r="BF89" s="233">
        <f>IF(N89="snížená",J89,0)</f>
        <v>0</v>
      </c>
      <c r="BG89" s="233">
        <f>IF(N89="zákl. přenesená",J89,0)</f>
        <v>0</v>
      </c>
      <c r="BH89" s="233">
        <f>IF(N89="sníž. přenesená",J89,0)</f>
        <v>0</v>
      </c>
      <c r="BI89" s="233">
        <f>IF(N89="nulová",J89,0)</f>
        <v>0</v>
      </c>
      <c r="BJ89" s="24" t="s">
        <v>38</v>
      </c>
      <c r="BK89" s="233">
        <f>ROUND(I89*H89,2)</f>
        <v>0</v>
      </c>
      <c r="BL89" s="24" t="s">
        <v>2683</v>
      </c>
      <c r="BM89" s="24" t="s">
        <v>2714</v>
      </c>
    </row>
    <row r="90" s="1" customFormat="1" ht="38.25" customHeight="1">
      <c r="B90" s="47"/>
      <c r="C90" s="222" t="s">
        <v>193</v>
      </c>
      <c r="D90" s="222" t="s">
        <v>156</v>
      </c>
      <c r="E90" s="223" t="s">
        <v>2715</v>
      </c>
      <c r="F90" s="224" t="s">
        <v>2716</v>
      </c>
      <c r="G90" s="225" t="s">
        <v>2682</v>
      </c>
      <c r="H90" s="226">
        <v>1</v>
      </c>
      <c r="I90" s="227"/>
      <c r="J90" s="228">
        <f>ROUND(I90*H90,2)</f>
        <v>0</v>
      </c>
      <c r="K90" s="224" t="s">
        <v>21</v>
      </c>
      <c r="L90" s="73"/>
      <c r="M90" s="229" t="s">
        <v>21</v>
      </c>
      <c r="N90" s="230" t="s">
        <v>47</v>
      </c>
      <c r="O90" s="48"/>
      <c r="P90" s="231">
        <f>O90*H90</f>
        <v>0</v>
      </c>
      <c r="Q90" s="231">
        <v>0</v>
      </c>
      <c r="R90" s="231">
        <f>Q90*H90</f>
        <v>0</v>
      </c>
      <c r="S90" s="231">
        <v>0</v>
      </c>
      <c r="T90" s="232">
        <f>S90*H90</f>
        <v>0</v>
      </c>
      <c r="AR90" s="24" t="s">
        <v>2683</v>
      </c>
      <c r="AT90" s="24" t="s">
        <v>156</v>
      </c>
      <c r="AU90" s="24" t="s">
        <v>85</v>
      </c>
      <c r="AY90" s="24" t="s">
        <v>154</v>
      </c>
      <c r="BE90" s="233">
        <f>IF(N90="základní",J90,0)</f>
        <v>0</v>
      </c>
      <c r="BF90" s="233">
        <f>IF(N90="snížená",J90,0)</f>
        <v>0</v>
      </c>
      <c r="BG90" s="233">
        <f>IF(N90="zákl. přenesená",J90,0)</f>
        <v>0</v>
      </c>
      <c r="BH90" s="233">
        <f>IF(N90="sníž. přenesená",J90,0)</f>
        <v>0</v>
      </c>
      <c r="BI90" s="233">
        <f>IF(N90="nulová",J90,0)</f>
        <v>0</v>
      </c>
      <c r="BJ90" s="24" t="s">
        <v>38</v>
      </c>
      <c r="BK90" s="233">
        <f>ROUND(I90*H90,2)</f>
        <v>0</v>
      </c>
      <c r="BL90" s="24" t="s">
        <v>2683</v>
      </c>
      <c r="BM90" s="24" t="s">
        <v>2717</v>
      </c>
    </row>
    <row r="91" s="10" customFormat="1" ht="29.88" customHeight="1">
      <c r="B91" s="206"/>
      <c r="C91" s="207"/>
      <c r="D91" s="208" t="s">
        <v>75</v>
      </c>
      <c r="E91" s="220" t="s">
        <v>2718</v>
      </c>
      <c r="F91" s="220" t="s">
        <v>2719</v>
      </c>
      <c r="G91" s="207"/>
      <c r="H91" s="207"/>
      <c r="I91" s="210"/>
      <c r="J91" s="221">
        <f>BK91</f>
        <v>0</v>
      </c>
      <c r="K91" s="207"/>
      <c r="L91" s="212"/>
      <c r="M91" s="213"/>
      <c r="N91" s="214"/>
      <c r="O91" s="214"/>
      <c r="P91" s="215">
        <f>SUM(P92:P94)</f>
        <v>0</v>
      </c>
      <c r="Q91" s="214"/>
      <c r="R91" s="215">
        <f>SUM(R92:R94)</f>
        <v>0</v>
      </c>
      <c r="S91" s="214"/>
      <c r="T91" s="216">
        <f>SUM(T92:T94)</f>
        <v>0</v>
      </c>
      <c r="AR91" s="217" t="s">
        <v>182</v>
      </c>
      <c r="AT91" s="218" t="s">
        <v>75</v>
      </c>
      <c r="AU91" s="218" t="s">
        <v>38</v>
      </c>
      <c r="AY91" s="217" t="s">
        <v>154</v>
      </c>
      <c r="BK91" s="219">
        <f>SUM(BK92:BK94)</f>
        <v>0</v>
      </c>
    </row>
    <row r="92" s="1" customFormat="1" ht="16.5" customHeight="1">
      <c r="B92" s="47"/>
      <c r="C92" s="222" t="s">
        <v>200</v>
      </c>
      <c r="D92" s="222" t="s">
        <v>156</v>
      </c>
      <c r="E92" s="223" t="s">
        <v>2720</v>
      </c>
      <c r="F92" s="224" t="s">
        <v>2721</v>
      </c>
      <c r="G92" s="225" t="s">
        <v>2682</v>
      </c>
      <c r="H92" s="226">
        <v>1</v>
      </c>
      <c r="I92" s="227"/>
      <c r="J92" s="228">
        <f>ROUND(I92*H92,2)</f>
        <v>0</v>
      </c>
      <c r="K92" s="224" t="s">
        <v>21</v>
      </c>
      <c r="L92" s="73"/>
      <c r="M92" s="229" t="s">
        <v>21</v>
      </c>
      <c r="N92" s="230" t="s">
        <v>47</v>
      </c>
      <c r="O92" s="48"/>
      <c r="P92" s="231">
        <f>O92*H92</f>
        <v>0</v>
      </c>
      <c r="Q92" s="231">
        <v>0</v>
      </c>
      <c r="R92" s="231">
        <f>Q92*H92</f>
        <v>0</v>
      </c>
      <c r="S92" s="231">
        <v>0</v>
      </c>
      <c r="T92" s="232">
        <f>S92*H92</f>
        <v>0</v>
      </c>
      <c r="AR92" s="24" t="s">
        <v>2683</v>
      </c>
      <c r="AT92" s="24" t="s">
        <v>156</v>
      </c>
      <c r="AU92" s="24" t="s">
        <v>85</v>
      </c>
      <c r="AY92" s="24" t="s">
        <v>154</v>
      </c>
      <c r="BE92" s="233">
        <f>IF(N92="základní",J92,0)</f>
        <v>0</v>
      </c>
      <c r="BF92" s="233">
        <f>IF(N92="snížená",J92,0)</f>
        <v>0</v>
      </c>
      <c r="BG92" s="233">
        <f>IF(N92="zákl. přenesená",J92,0)</f>
        <v>0</v>
      </c>
      <c r="BH92" s="233">
        <f>IF(N92="sníž. přenesená",J92,0)</f>
        <v>0</v>
      </c>
      <c r="BI92" s="233">
        <f>IF(N92="nulová",J92,0)</f>
        <v>0</v>
      </c>
      <c r="BJ92" s="24" t="s">
        <v>38</v>
      </c>
      <c r="BK92" s="233">
        <f>ROUND(I92*H92,2)</f>
        <v>0</v>
      </c>
      <c r="BL92" s="24" t="s">
        <v>2683</v>
      </c>
      <c r="BM92" s="24" t="s">
        <v>2722</v>
      </c>
    </row>
    <row r="93" s="1" customFormat="1" ht="25.5" customHeight="1">
      <c r="B93" s="47"/>
      <c r="C93" s="222" t="s">
        <v>204</v>
      </c>
      <c r="D93" s="222" t="s">
        <v>156</v>
      </c>
      <c r="E93" s="223" t="s">
        <v>2723</v>
      </c>
      <c r="F93" s="224" t="s">
        <v>2724</v>
      </c>
      <c r="G93" s="225" t="s">
        <v>2682</v>
      </c>
      <c r="H93" s="226">
        <v>1</v>
      </c>
      <c r="I93" s="227"/>
      <c r="J93" s="228">
        <f>ROUND(I93*H93,2)</f>
        <v>0</v>
      </c>
      <c r="K93" s="224" t="s">
        <v>21</v>
      </c>
      <c r="L93" s="73"/>
      <c r="M93" s="229" t="s">
        <v>21</v>
      </c>
      <c r="N93" s="230" t="s">
        <v>47</v>
      </c>
      <c r="O93" s="48"/>
      <c r="P93" s="231">
        <f>O93*H93</f>
        <v>0</v>
      </c>
      <c r="Q93" s="231">
        <v>0</v>
      </c>
      <c r="R93" s="231">
        <f>Q93*H93</f>
        <v>0</v>
      </c>
      <c r="S93" s="231">
        <v>0</v>
      </c>
      <c r="T93" s="232">
        <f>S93*H93</f>
        <v>0</v>
      </c>
      <c r="AR93" s="24" t="s">
        <v>2683</v>
      </c>
      <c r="AT93" s="24" t="s">
        <v>156</v>
      </c>
      <c r="AU93" s="24" t="s">
        <v>85</v>
      </c>
      <c r="AY93" s="24" t="s">
        <v>154</v>
      </c>
      <c r="BE93" s="233">
        <f>IF(N93="základní",J93,0)</f>
        <v>0</v>
      </c>
      <c r="BF93" s="233">
        <f>IF(N93="snížená",J93,0)</f>
        <v>0</v>
      </c>
      <c r="BG93" s="233">
        <f>IF(N93="zákl. přenesená",J93,0)</f>
        <v>0</v>
      </c>
      <c r="BH93" s="233">
        <f>IF(N93="sníž. přenesená",J93,0)</f>
        <v>0</v>
      </c>
      <c r="BI93" s="233">
        <f>IF(N93="nulová",J93,0)</f>
        <v>0</v>
      </c>
      <c r="BJ93" s="24" t="s">
        <v>38</v>
      </c>
      <c r="BK93" s="233">
        <f>ROUND(I93*H93,2)</f>
        <v>0</v>
      </c>
      <c r="BL93" s="24" t="s">
        <v>2683</v>
      </c>
      <c r="BM93" s="24" t="s">
        <v>2725</v>
      </c>
    </row>
    <row r="94" s="1" customFormat="1" ht="16.5" customHeight="1">
      <c r="B94" s="47"/>
      <c r="C94" s="222" t="s">
        <v>212</v>
      </c>
      <c r="D94" s="222" t="s">
        <v>156</v>
      </c>
      <c r="E94" s="223" t="s">
        <v>2726</v>
      </c>
      <c r="F94" s="224" t="s">
        <v>2727</v>
      </c>
      <c r="G94" s="225" t="s">
        <v>2682</v>
      </c>
      <c r="H94" s="226">
        <v>1</v>
      </c>
      <c r="I94" s="227"/>
      <c r="J94" s="228">
        <f>ROUND(I94*H94,2)</f>
        <v>0</v>
      </c>
      <c r="K94" s="224" t="s">
        <v>21</v>
      </c>
      <c r="L94" s="73"/>
      <c r="M94" s="229" t="s">
        <v>21</v>
      </c>
      <c r="N94" s="230" t="s">
        <v>47</v>
      </c>
      <c r="O94" s="48"/>
      <c r="P94" s="231">
        <f>O94*H94</f>
        <v>0</v>
      </c>
      <c r="Q94" s="231">
        <v>0</v>
      </c>
      <c r="R94" s="231">
        <f>Q94*H94</f>
        <v>0</v>
      </c>
      <c r="S94" s="231">
        <v>0</v>
      </c>
      <c r="T94" s="232">
        <f>S94*H94</f>
        <v>0</v>
      </c>
      <c r="AR94" s="24" t="s">
        <v>2683</v>
      </c>
      <c r="AT94" s="24" t="s">
        <v>156</v>
      </c>
      <c r="AU94" s="24" t="s">
        <v>85</v>
      </c>
      <c r="AY94" s="24" t="s">
        <v>154</v>
      </c>
      <c r="BE94" s="233">
        <f>IF(N94="základní",J94,0)</f>
        <v>0</v>
      </c>
      <c r="BF94" s="233">
        <f>IF(N94="snížená",J94,0)</f>
        <v>0</v>
      </c>
      <c r="BG94" s="233">
        <f>IF(N94="zákl. přenesená",J94,0)</f>
        <v>0</v>
      </c>
      <c r="BH94" s="233">
        <f>IF(N94="sníž. přenesená",J94,0)</f>
        <v>0</v>
      </c>
      <c r="BI94" s="233">
        <f>IF(N94="nulová",J94,0)</f>
        <v>0</v>
      </c>
      <c r="BJ94" s="24" t="s">
        <v>38</v>
      </c>
      <c r="BK94" s="233">
        <f>ROUND(I94*H94,2)</f>
        <v>0</v>
      </c>
      <c r="BL94" s="24" t="s">
        <v>2683</v>
      </c>
      <c r="BM94" s="24" t="s">
        <v>2728</v>
      </c>
    </row>
    <row r="95" s="10" customFormat="1" ht="29.88" customHeight="1">
      <c r="B95" s="206"/>
      <c r="C95" s="207"/>
      <c r="D95" s="208" t="s">
        <v>75</v>
      </c>
      <c r="E95" s="220" t="s">
        <v>2729</v>
      </c>
      <c r="F95" s="220" t="s">
        <v>2730</v>
      </c>
      <c r="G95" s="207"/>
      <c r="H95" s="207"/>
      <c r="I95" s="210"/>
      <c r="J95" s="221">
        <f>BK95</f>
        <v>0</v>
      </c>
      <c r="K95" s="207"/>
      <c r="L95" s="212"/>
      <c r="M95" s="213"/>
      <c r="N95" s="214"/>
      <c r="O95" s="214"/>
      <c r="P95" s="215">
        <f>SUM(P96:P97)</f>
        <v>0</v>
      </c>
      <c r="Q95" s="214"/>
      <c r="R95" s="215">
        <f>SUM(R96:R97)</f>
        <v>0</v>
      </c>
      <c r="S95" s="214"/>
      <c r="T95" s="216">
        <f>SUM(T96:T97)</f>
        <v>0</v>
      </c>
      <c r="AR95" s="217" t="s">
        <v>182</v>
      </c>
      <c r="AT95" s="218" t="s">
        <v>75</v>
      </c>
      <c r="AU95" s="218" t="s">
        <v>38</v>
      </c>
      <c r="AY95" s="217" t="s">
        <v>154</v>
      </c>
      <c r="BK95" s="219">
        <f>SUM(BK96:BK97)</f>
        <v>0</v>
      </c>
    </row>
    <row r="96" s="1" customFormat="1" ht="16.5" customHeight="1">
      <c r="B96" s="47"/>
      <c r="C96" s="222" t="s">
        <v>216</v>
      </c>
      <c r="D96" s="222" t="s">
        <v>156</v>
      </c>
      <c r="E96" s="223" t="s">
        <v>2731</v>
      </c>
      <c r="F96" s="224" t="s">
        <v>2732</v>
      </c>
      <c r="G96" s="225" t="s">
        <v>2682</v>
      </c>
      <c r="H96" s="226">
        <v>1</v>
      </c>
      <c r="I96" s="227"/>
      <c r="J96" s="228">
        <f>ROUND(I96*H96,2)</f>
        <v>0</v>
      </c>
      <c r="K96" s="224" t="s">
        <v>21</v>
      </c>
      <c r="L96" s="73"/>
      <c r="M96" s="229" t="s">
        <v>21</v>
      </c>
      <c r="N96" s="230" t="s">
        <v>47</v>
      </c>
      <c r="O96" s="48"/>
      <c r="P96" s="231">
        <f>O96*H96</f>
        <v>0</v>
      </c>
      <c r="Q96" s="231">
        <v>0</v>
      </c>
      <c r="R96" s="231">
        <f>Q96*H96</f>
        <v>0</v>
      </c>
      <c r="S96" s="231">
        <v>0</v>
      </c>
      <c r="T96" s="232">
        <f>S96*H96</f>
        <v>0</v>
      </c>
      <c r="AR96" s="24" t="s">
        <v>2683</v>
      </c>
      <c r="AT96" s="24" t="s">
        <v>156</v>
      </c>
      <c r="AU96" s="24" t="s">
        <v>85</v>
      </c>
      <c r="AY96" s="24" t="s">
        <v>154</v>
      </c>
      <c r="BE96" s="233">
        <f>IF(N96="základní",J96,0)</f>
        <v>0</v>
      </c>
      <c r="BF96" s="233">
        <f>IF(N96="snížená",J96,0)</f>
        <v>0</v>
      </c>
      <c r="BG96" s="233">
        <f>IF(N96="zákl. přenesená",J96,0)</f>
        <v>0</v>
      </c>
      <c r="BH96" s="233">
        <f>IF(N96="sníž. přenesená",J96,0)</f>
        <v>0</v>
      </c>
      <c r="BI96" s="233">
        <f>IF(N96="nulová",J96,0)</f>
        <v>0</v>
      </c>
      <c r="BJ96" s="24" t="s">
        <v>38</v>
      </c>
      <c r="BK96" s="233">
        <f>ROUND(I96*H96,2)</f>
        <v>0</v>
      </c>
      <c r="BL96" s="24" t="s">
        <v>2683</v>
      </c>
      <c r="BM96" s="24" t="s">
        <v>2733</v>
      </c>
    </row>
    <row r="97" s="1" customFormat="1" ht="25.5" customHeight="1">
      <c r="B97" s="47"/>
      <c r="C97" s="222" t="s">
        <v>221</v>
      </c>
      <c r="D97" s="222" t="s">
        <v>156</v>
      </c>
      <c r="E97" s="223" t="s">
        <v>2734</v>
      </c>
      <c r="F97" s="224" t="s">
        <v>2735</v>
      </c>
      <c r="G97" s="225" t="s">
        <v>2682</v>
      </c>
      <c r="H97" s="226">
        <v>1</v>
      </c>
      <c r="I97" s="227"/>
      <c r="J97" s="228">
        <f>ROUND(I97*H97,2)</f>
        <v>0</v>
      </c>
      <c r="K97" s="224" t="s">
        <v>21</v>
      </c>
      <c r="L97" s="73"/>
      <c r="M97" s="229" t="s">
        <v>21</v>
      </c>
      <c r="N97" s="294" t="s">
        <v>47</v>
      </c>
      <c r="O97" s="295"/>
      <c r="P97" s="296">
        <f>O97*H97</f>
        <v>0</v>
      </c>
      <c r="Q97" s="296">
        <v>0</v>
      </c>
      <c r="R97" s="296">
        <f>Q97*H97</f>
        <v>0</v>
      </c>
      <c r="S97" s="296">
        <v>0</v>
      </c>
      <c r="T97" s="297">
        <f>S97*H97</f>
        <v>0</v>
      </c>
      <c r="AR97" s="24" t="s">
        <v>2683</v>
      </c>
      <c r="AT97" s="24" t="s">
        <v>156</v>
      </c>
      <c r="AU97" s="24" t="s">
        <v>85</v>
      </c>
      <c r="AY97" s="24" t="s">
        <v>154</v>
      </c>
      <c r="BE97" s="233">
        <f>IF(N97="základní",J97,0)</f>
        <v>0</v>
      </c>
      <c r="BF97" s="233">
        <f>IF(N97="snížená",J97,0)</f>
        <v>0</v>
      </c>
      <c r="BG97" s="233">
        <f>IF(N97="zákl. přenesená",J97,0)</f>
        <v>0</v>
      </c>
      <c r="BH97" s="233">
        <f>IF(N97="sníž. přenesená",J97,0)</f>
        <v>0</v>
      </c>
      <c r="BI97" s="233">
        <f>IF(N97="nulová",J97,0)</f>
        <v>0</v>
      </c>
      <c r="BJ97" s="24" t="s">
        <v>38</v>
      </c>
      <c r="BK97" s="233">
        <f>ROUND(I97*H97,2)</f>
        <v>0</v>
      </c>
      <c r="BL97" s="24" t="s">
        <v>2683</v>
      </c>
      <c r="BM97" s="24" t="s">
        <v>2736</v>
      </c>
    </row>
    <row r="98" s="1" customFormat="1" ht="6.96" customHeight="1">
      <c r="B98" s="68"/>
      <c r="C98" s="69"/>
      <c r="D98" s="69"/>
      <c r="E98" s="69"/>
      <c r="F98" s="69"/>
      <c r="G98" s="69"/>
      <c r="H98" s="69"/>
      <c r="I98" s="167"/>
      <c r="J98" s="69"/>
      <c r="K98" s="69"/>
      <c r="L98" s="73"/>
    </row>
  </sheetData>
  <sheetProtection sheet="1" autoFilter="0" formatColumns="0" formatRows="0" objects="1" scenarios="1" spinCount="100000" saltValue="BCM5tJAeEjE8AXVsbiZ5HZYP9jR/2SAnFCm+18Ah70Ler8+KdpJ0LX0zKlVoe73HYH4eWDZQrWwjM0wZaJ35+w==" hashValue="G6Lx/YdXK4sIR5WsQbQlE7ShR0w8bBmHj6gcPtDHSVdN6EsOLwXZ6l/1m6Fc0s2Su3SFRrJwRgC9TwoP2sUT3A==" algorithmName="SHA-512" password="CC35"/>
  <autoFilter ref="C80:K97"/>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5" customFormat="1" ht="45" customHeight="1">
      <c r="B3" s="302"/>
      <c r="C3" s="303" t="s">
        <v>2737</v>
      </c>
      <c r="D3" s="303"/>
      <c r="E3" s="303"/>
      <c r="F3" s="303"/>
      <c r="G3" s="303"/>
      <c r="H3" s="303"/>
      <c r="I3" s="303"/>
      <c r="J3" s="303"/>
      <c r="K3" s="304"/>
    </row>
    <row r="4" ht="25.5" customHeight="1">
      <c r="B4" s="305"/>
      <c r="C4" s="306" t="s">
        <v>2738</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2739</v>
      </c>
      <c r="D6" s="309"/>
      <c r="E6" s="309"/>
      <c r="F6" s="309"/>
      <c r="G6" s="309"/>
      <c r="H6" s="309"/>
      <c r="I6" s="309"/>
      <c r="J6" s="309"/>
      <c r="K6" s="307"/>
    </row>
    <row r="7" ht="15" customHeight="1">
      <c r="B7" s="310"/>
      <c r="C7" s="309" t="s">
        <v>2740</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2741</v>
      </c>
      <c r="D9" s="309"/>
      <c r="E9" s="309"/>
      <c r="F9" s="309"/>
      <c r="G9" s="309"/>
      <c r="H9" s="309"/>
      <c r="I9" s="309"/>
      <c r="J9" s="309"/>
      <c r="K9" s="307"/>
    </row>
    <row r="10" ht="15" customHeight="1">
      <c r="B10" s="310"/>
      <c r="C10" s="309"/>
      <c r="D10" s="309" t="s">
        <v>2742</v>
      </c>
      <c r="E10" s="309"/>
      <c r="F10" s="309"/>
      <c r="G10" s="309"/>
      <c r="H10" s="309"/>
      <c r="I10" s="309"/>
      <c r="J10" s="309"/>
      <c r="K10" s="307"/>
    </row>
    <row r="11" ht="15" customHeight="1">
      <c r="B11" s="310"/>
      <c r="C11" s="311"/>
      <c r="D11" s="309" t="s">
        <v>2743</v>
      </c>
      <c r="E11" s="309"/>
      <c r="F11" s="309"/>
      <c r="G11" s="309"/>
      <c r="H11" s="309"/>
      <c r="I11" s="309"/>
      <c r="J11" s="309"/>
      <c r="K11" s="307"/>
    </row>
    <row r="12" ht="12.75" customHeight="1">
      <c r="B12" s="310"/>
      <c r="C12" s="311"/>
      <c r="D12" s="311"/>
      <c r="E12" s="311"/>
      <c r="F12" s="311"/>
      <c r="G12" s="311"/>
      <c r="H12" s="311"/>
      <c r="I12" s="311"/>
      <c r="J12" s="311"/>
      <c r="K12" s="307"/>
    </row>
    <row r="13" ht="15" customHeight="1">
      <c r="B13" s="310"/>
      <c r="C13" s="311"/>
      <c r="D13" s="309" t="s">
        <v>2744</v>
      </c>
      <c r="E13" s="309"/>
      <c r="F13" s="309"/>
      <c r="G13" s="309"/>
      <c r="H13" s="309"/>
      <c r="I13" s="309"/>
      <c r="J13" s="309"/>
      <c r="K13" s="307"/>
    </row>
    <row r="14" ht="15" customHeight="1">
      <c r="B14" s="310"/>
      <c r="C14" s="311"/>
      <c r="D14" s="309" t="s">
        <v>2745</v>
      </c>
      <c r="E14" s="309"/>
      <c r="F14" s="309"/>
      <c r="G14" s="309"/>
      <c r="H14" s="309"/>
      <c r="I14" s="309"/>
      <c r="J14" s="309"/>
      <c r="K14" s="307"/>
    </row>
    <row r="15" ht="15" customHeight="1">
      <c r="B15" s="310"/>
      <c r="C15" s="311"/>
      <c r="D15" s="309" t="s">
        <v>2746</v>
      </c>
      <c r="E15" s="309"/>
      <c r="F15" s="309"/>
      <c r="G15" s="309"/>
      <c r="H15" s="309"/>
      <c r="I15" s="309"/>
      <c r="J15" s="309"/>
      <c r="K15" s="307"/>
    </row>
    <row r="16" ht="15" customHeight="1">
      <c r="B16" s="310"/>
      <c r="C16" s="311"/>
      <c r="D16" s="311"/>
      <c r="E16" s="312" t="s">
        <v>83</v>
      </c>
      <c r="F16" s="309" t="s">
        <v>2747</v>
      </c>
      <c r="G16" s="309"/>
      <c r="H16" s="309"/>
      <c r="I16" s="309"/>
      <c r="J16" s="309"/>
      <c r="K16" s="307"/>
    </row>
    <row r="17" ht="15" customHeight="1">
      <c r="B17" s="310"/>
      <c r="C17" s="311"/>
      <c r="D17" s="311"/>
      <c r="E17" s="312" t="s">
        <v>2748</v>
      </c>
      <c r="F17" s="309" t="s">
        <v>2749</v>
      </c>
      <c r="G17" s="309"/>
      <c r="H17" s="309"/>
      <c r="I17" s="309"/>
      <c r="J17" s="309"/>
      <c r="K17" s="307"/>
    </row>
    <row r="18" ht="15" customHeight="1">
      <c r="B18" s="310"/>
      <c r="C18" s="311"/>
      <c r="D18" s="311"/>
      <c r="E18" s="312" t="s">
        <v>2750</v>
      </c>
      <c r="F18" s="309" t="s">
        <v>2751</v>
      </c>
      <c r="G18" s="309"/>
      <c r="H18" s="309"/>
      <c r="I18" s="309"/>
      <c r="J18" s="309"/>
      <c r="K18" s="307"/>
    </row>
    <row r="19" ht="15" customHeight="1">
      <c r="B19" s="310"/>
      <c r="C19" s="311"/>
      <c r="D19" s="311"/>
      <c r="E19" s="312" t="s">
        <v>2752</v>
      </c>
      <c r="F19" s="309" t="s">
        <v>2753</v>
      </c>
      <c r="G19" s="309"/>
      <c r="H19" s="309"/>
      <c r="I19" s="309"/>
      <c r="J19" s="309"/>
      <c r="K19" s="307"/>
    </row>
    <row r="20" ht="15" customHeight="1">
      <c r="B20" s="310"/>
      <c r="C20" s="311"/>
      <c r="D20" s="311"/>
      <c r="E20" s="312" t="s">
        <v>2754</v>
      </c>
      <c r="F20" s="309" t="s">
        <v>2755</v>
      </c>
      <c r="G20" s="309"/>
      <c r="H20" s="309"/>
      <c r="I20" s="309"/>
      <c r="J20" s="309"/>
      <c r="K20" s="307"/>
    </row>
    <row r="21" ht="15" customHeight="1">
      <c r="B21" s="310"/>
      <c r="C21" s="311"/>
      <c r="D21" s="311"/>
      <c r="E21" s="312" t="s">
        <v>2756</v>
      </c>
      <c r="F21" s="309" t="s">
        <v>2757</v>
      </c>
      <c r="G21" s="309"/>
      <c r="H21" s="309"/>
      <c r="I21" s="309"/>
      <c r="J21" s="309"/>
      <c r="K21" s="307"/>
    </row>
    <row r="22" ht="12.75" customHeight="1">
      <c r="B22" s="310"/>
      <c r="C22" s="311"/>
      <c r="D22" s="311"/>
      <c r="E22" s="311"/>
      <c r="F22" s="311"/>
      <c r="G22" s="311"/>
      <c r="H22" s="311"/>
      <c r="I22" s="311"/>
      <c r="J22" s="311"/>
      <c r="K22" s="307"/>
    </row>
    <row r="23" ht="15" customHeight="1">
      <c r="B23" s="310"/>
      <c r="C23" s="309" t="s">
        <v>2758</v>
      </c>
      <c r="D23" s="309"/>
      <c r="E23" s="309"/>
      <c r="F23" s="309"/>
      <c r="G23" s="309"/>
      <c r="H23" s="309"/>
      <c r="I23" s="309"/>
      <c r="J23" s="309"/>
      <c r="K23" s="307"/>
    </row>
    <row r="24" ht="15" customHeight="1">
      <c r="B24" s="310"/>
      <c r="C24" s="309" t="s">
        <v>2759</v>
      </c>
      <c r="D24" s="309"/>
      <c r="E24" s="309"/>
      <c r="F24" s="309"/>
      <c r="G24" s="309"/>
      <c r="H24" s="309"/>
      <c r="I24" s="309"/>
      <c r="J24" s="309"/>
      <c r="K24" s="307"/>
    </row>
    <row r="25" ht="15" customHeight="1">
      <c r="B25" s="310"/>
      <c r="C25" s="309"/>
      <c r="D25" s="309" t="s">
        <v>2760</v>
      </c>
      <c r="E25" s="309"/>
      <c r="F25" s="309"/>
      <c r="G25" s="309"/>
      <c r="H25" s="309"/>
      <c r="I25" s="309"/>
      <c r="J25" s="309"/>
      <c r="K25" s="307"/>
    </row>
    <row r="26" ht="15" customHeight="1">
      <c r="B26" s="310"/>
      <c r="C26" s="311"/>
      <c r="D26" s="309" t="s">
        <v>2761</v>
      </c>
      <c r="E26" s="309"/>
      <c r="F26" s="309"/>
      <c r="G26" s="309"/>
      <c r="H26" s="309"/>
      <c r="I26" s="309"/>
      <c r="J26" s="309"/>
      <c r="K26" s="307"/>
    </row>
    <row r="27" ht="12.75" customHeight="1">
      <c r="B27" s="310"/>
      <c r="C27" s="311"/>
      <c r="D27" s="311"/>
      <c r="E27" s="311"/>
      <c r="F27" s="311"/>
      <c r="G27" s="311"/>
      <c r="H27" s="311"/>
      <c r="I27" s="311"/>
      <c r="J27" s="311"/>
      <c r="K27" s="307"/>
    </row>
    <row r="28" ht="15" customHeight="1">
      <c r="B28" s="310"/>
      <c r="C28" s="311"/>
      <c r="D28" s="309" t="s">
        <v>2762</v>
      </c>
      <c r="E28" s="309"/>
      <c r="F28" s="309"/>
      <c r="G28" s="309"/>
      <c r="H28" s="309"/>
      <c r="I28" s="309"/>
      <c r="J28" s="309"/>
      <c r="K28" s="307"/>
    </row>
    <row r="29" ht="15" customHeight="1">
      <c r="B29" s="310"/>
      <c r="C29" s="311"/>
      <c r="D29" s="309" t="s">
        <v>2763</v>
      </c>
      <c r="E29" s="309"/>
      <c r="F29" s="309"/>
      <c r="G29" s="309"/>
      <c r="H29" s="309"/>
      <c r="I29" s="309"/>
      <c r="J29" s="309"/>
      <c r="K29" s="307"/>
    </row>
    <row r="30" ht="12.75" customHeight="1">
      <c r="B30" s="310"/>
      <c r="C30" s="311"/>
      <c r="D30" s="311"/>
      <c r="E30" s="311"/>
      <c r="F30" s="311"/>
      <c r="G30" s="311"/>
      <c r="H30" s="311"/>
      <c r="I30" s="311"/>
      <c r="J30" s="311"/>
      <c r="K30" s="307"/>
    </row>
    <row r="31" ht="15" customHeight="1">
      <c r="B31" s="310"/>
      <c r="C31" s="311"/>
      <c r="D31" s="309" t="s">
        <v>2764</v>
      </c>
      <c r="E31" s="309"/>
      <c r="F31" s="309"/>
      <c r="G31" s="309"/>
      <c r="H31" s="309"/>
      <c r="I31" s="309"/>
      <c r="J31" s="309"/>
      <c r="K31" s="307"/>
    </row>
    <row r="32" ht="15" customHeight="1">
      <c r="B32" s="310"/>
      <c r="C32" s="311"/>
      <c r="D32" s="309" t="s">
        <v>2765</v>
      </c>
      <c r="E32" s="309"/>
      <c r="F32" s="309"/>
      <c r="G32" s="309"/>
      <c r="H32" s="309"/>
      <c r="I32" s="309"/>
      <c r="J32" s="309"/>
      <c r="K32" s="307"/>
    </row>
    <row r="33" ht="15" customHeight="1">
      <c r="B33" s="310"/>
      <c r="C33" s="311"/>
      <c r="D33" s="309" t="s">
        <v>2766</v>
      </c>
      <c r="E33" s="309"/>
      <c r="F33" s="309"/>
      <c r="G33" s="309"/>
      <c r="H33" s="309"/>
      <c r="I33" s="309"/>
      <c r="J33" s="309"/>
      <c r="K33" s="307"/>
    </row>
    <row r="34" ht="15" customHeight="1">
      <c r="B34" s="310"/>
      <c r="C34" s="311"/>
      <c r="D34" s="309"/>
      <c r="E34" s="313" t="s">
        <v>139</v>
      </c>
      <c r="F34" s="309"/>
      <c r="G34" s="309" t="s">
        <v>2767</v>
      </c>
      <c r="H34" s="309"/>
      <c r="I34" s="309"/>
      <c r="J34" s="309"/>
      <c r="K34" s="307"/>
    </row>
    <row r="35" ht="30.75" customHeight="1">
      <c r="B35" s="310"/>
      <c r="C35" s="311"/>
      <c r="D35" s="309"/>
      <c r="E35" s="313" t="s">
        <v>2768</v>
      </c>
      <c r="F35" s="309"/>
      <c r="G35" s="309" t="s">
        <v>2769</v>
      </c>
      <c r="H35" s="309"/>
      <c r="I35" s="309"/>
      <c r="J35" s="309"/>
      <c r="K35" s="307"/>
    </row>
    <row r="36" ht="15" customHeight="1">
      <c r="B36" s="310"/>
      <c r="C36" s="311"/>
      <c r="D36" s="309"/>
      <c r="E36" s="313" t="s">
        <v>57</v>
      </c>
      <c r="F36" s="309"/>
      <c r="G36" s="309" t="s">
        <v>2770</v>
      </c>
      <c r="H36" s="309"/>
      <c r="I36" s="309"/>
      <c r="J36" s="309"/>
      <c r="K36" s="307"/>
    </row>
    <row r="37" ht="15" customHeight="1">
      <c r="B37" s="310"/>
      <c r="C37" s="311"/>
      <c r="D37" s="309"/>
      <c r="E37" s="313" t="s">
        <v>140</v>
      </c>
      <c r="F37" s="309"/>
      <c r="G37" s="309" t="s">
        <v>2771</v>
      </c>
      <c r="H37" s="309"/>
      <c r="I37" s="309"/>
      <c r="J37" s="309"/>
      <c r="K37" s="307"/>
    </row>
    <row r="38" ht="15" customHeight="1">
      <c r="B38" s="310"/>
      <c r="C38" s="311"/>
      <c r="D38" s="309"/>
      <c r="E38" s="313" t="s">
        <v>141</v>
      </c>
      <c r="F38" s="309"/>
      <c r="G38" s="309" t="s">
        <v>2772</v>
      </c>
      <c r="H38" s="309"/>
      <c r="I38" s="309"/>
      <c r="J38" s="309"/>
      <c r="K38" s="307"/>
    </row>
    <row r="39" ht="15" customHeight="1">
      <c r="B39" s="310"/>
      <c r="C39" s="311"/>
      <c r="D39" s="309"/>
      <c r="E39" s="313" t="s">
        <v>142</v>
      </c>
      <c r="F39" s="309"/>
      <c r="G39" s="309" t="s">
        <v>2773</v>
      </c>
      <c r="H39" s="309"/>
      <c r="I39" s="309"/>
      <c r="J39" s="309"/>
      <c r="K39" s="307"/>
    </row>
    <row r="40" ht="15" customHeight="1">
      <c r="B40" s="310"/>
      <c r="C40" s="311"/>
      <c r="D40" s="309"/>
      <c r="E40" s="313" t="s">
        <v>2774</v>
      </c>
      <c r="F40" s="309"/>
      <c r="G40" s="309" t="s">
        <v>2775</v>
      </c>
      <c r="H40" s="309"/>
      <c r="I40" s="309"/>
      <c r="J40" s="309"/>
      <c r="K40" s="307"/>
    </row>
    <row r="41" ht="15" customHeight="1">
      <c r="B41" s="310"/>
      <c r="C41" s="311"/>
      <c r="D41" s="309"/>
      <c r="E41" s="313"/>
      <c r="F41" s="309"/>
      <c r="G41" s="309" t="s">
        <v>2776</v>
      </c>
      <c r="H41" s="309"/>
      <c r="I41" s="309"/>
      <c r="J41" s="309"/>
      <c r="K41" s="307"/>
    </row>
    <row r="42" ht="15" customHeight="1">
      <c r="B42" s="310"/>
      <c r="C42" s="311"/>
      <c r="D42" s="309"/>
      <c r="E42" s="313" t="s">
        <v>2777</v>
      </c>
      <c r="F42" s="309"/>
      <c r="G42" s="309" t="s">
        <v>2778</v>
      </c>
      <c r="H42" s="309"/>
      <c r="I42" s="309"/>
      <c r="J42" s="309"/>
      <c r="K42" s="307"/>
    </row>
    <row r="43" ht="15" customHeight="1">
      <c r="B43" s="310"/>
      <c r="C43" s="311"/>
      <c r="D43" s="309"/>
      <c r="E43" s="313" t="s">
        <v>144</v>
      </c>
      <c r="F43" s="309"/>
      <c r="G43" s="309" t="s">
        <v>2779</v>
      </c>
      <c r="H43" s="309"/>
      <c r="I43" s="309"/>
      <c r="J43" s="309"/>
      <c r="K43" s="307"/>
    </row>
    <row r="44" ht="12.75" customHeight="1">
      <c r="B44" s="310"/>
      <c r="C44" s="311"/>
      <c r="D44" s="309"/>
      <c r="E44" s="309"/>
      <c r="F44" s="309"/>
      <c r="G44" s="309"/>
      <c r="H44" s="309"/>
      <c r="I44" s="309"/>
      <c r="J44" s="309"/>
      <c r="K44" s="307"/>
    </row>
    <row r="45" ht="15" customHeight="1">
      <c r="B45" s="310"/>
      <c r="C45" s="311"/>
      <c r="D45" s="309" t="s">
        <v>2780</v>
      </c>
      <c r="E45" s="309"/>
      <c r="F45" s="309"/>
      <c r="G45" s="309"/>
      <c r="H45" s="309"/>
      <c r="I45" s="309"/>
      <c r="J45" s="309"/>
      <c r="K45" s="307"/>
    </row>
    <row r="46" ht="15" customHeight="1">
      <c r="B46" s="310"/>
      <c r="C46" s="311"/>
      <c r="D46" s="311"/>
      <c r="E46" s="309" t="s">
        <v>2781</v>
      </c>
      <c r="F46" s="309"/>
      <c r="G46" s="309"/>
      <c r="H46" s="309"/>
      <c r="I46" s="309"/>
      <c r="J46" s="309"/>
      <c r="K46" s="307"/>
    </row>
    <row r="47" ht="15" customHeight="1">
      <c r="B47" s="310"/>
      <c r="C47" s="311"/>
      <c r="D47" s="311"/>
      <c r="E47" s="309" t="s">
        <v>2782</v>
      </c>
      <c r="F47" s="309"/>
      <c r="G47" s="309"/>
      <c r="H47" s="309"/>
      <c r="I47" s="309"/>
      <c r="J47" s="309"/>
      <c r="K47" s="307"/>
    </row>
    <row r="48" ht="15" customHeight="1">
      <c r="B48" s="310"/>
      <c r="C48" s="311"/>
      <c r="D48" s="311"/>
      <c r="E48" s="309" t="s">
        <v>2783</v>
      </c>
      <c r="F48" s="309"/>
      <c r="G48" s="309"/>
      <c r="H48" s="309"/>
      <c r="I48" s="309"/>
      <c r="J48" s="309"/>
      <c r="K48" s="307"/>
    </row>
    <row r="49" ht="15" customHeight="1">
      <c r="B49" s="310"/>
      <c r="C49" s="311"/>
      <c r="D49" s="309" t="s">
        <v>2784</v>
      </c>
      <c r="E49" s="309"/>
      <c r="F49" s="309"/>
      <c r="G49" s="309"/>
      <c r="H49" s="309"/>
      <c r="I49" s="309"/>
      <c r="J49" s="309"/>
      <c r="K49" s="307"/>
    </row>
    <row r="50" ht="25.5" customHeight="1">
      <c r="B50" s="305"/>
      <c r="C50" s="306" t="s">
        <v>2785</v>
      </c>
      <c r="D50" s="306"/>
      <c r="E50" s="306"/>
      <c r="F50" s="306"/>
      <c r="G50" s="306"/>
      <c r="H50" s="306"/>
      <c r="I50" s="306"/>
      <c r="J50" s="306"/>
      <c r="K50" s="307"/>
    </row>
    <row r="51" ht="5.25" customHeight="1">
      <c r="B51" s="305"/>
      <c r="C51" s="308"/>
      <c r="D51" s="308"/>
      <c r="E51" s="308"/>
      <c r="F51" s="308"/>
      <c r="G51" s="308"/>
      <c r="H51" s="308"/>
      <c r="I51" s="308"/>
      <c r="J51" s="308"/>
      <c r="K51" s="307"/>
    </row>
    <row r="52" ht="15" customHeight="1">
      <c r="B52" s="305"/>
      <c r="C52" s="309" t="s">
        <v>2786</v>
      </c>
      <c r="D52" s="309"/>
      <c r="E52" s="309"/>
      <c r="F52" s="309"/>
      <c r="G52" s="309"/>
      <c r="H52" s="309"/>
      <c r="I52" s="309"/>
      <c r="J52" s="309"/>
      <c r="K52" s="307"/>
    </row>
    <row r="53" ht="15" customHeight="1">
      <c r="B53" s="305"/>
      <c r="C53" s="309" t="s">
        <v>2787</v>
      </c>
      <c r="D53" s="309"/>
      <c r="E53" s="309"/>
      <c r="F53" s="309"/>
      <c r="G53" s="309"/>
      <c r="H53" s="309"/>
      <c r="I53" s="309"/>
      <c r="J53" s="309"/>
      <c r="K53" s="307"/>
    </row>
    <row r="54" ht="12.75" customHeight="1">
      <c r="B54" s="305"/>
      <c r="C54" s="309"/>
      <c r="D54" s="309"/>
      <c r="E54" s="309"/>
      <c r="F54" s="309"/>
      <c r="G54" s="309"/>
      <c r="H54" s="309"/>
      <c r="I54" s="309"/>
      <c r="J54" s="309"/>
      <c r="K54" s="307"/>
    </row>
    <row r="55" ht="15" customHeight="1">
      <c r="B55" s="305"/>
      <c r="C55" s="309" t="s">
        <v>2788</v>
      </c>
      <c r="D55" s="309"/>
      <c r="E55" s="309"/>
      <c r="F55" s="309"/>
      <c r="G55" s="309"/>
      <c r="H55" s="309"/>
      <c r="I55" s="309"/>
      <c r="J55" s="309"/>
      <c r="K55" s="307"/>
    </row>
    <row r="56" ht="15" customHeight="1">
      <c r="B56" s="305"/>
      <c r="C56" s="311"/>
      <c r="D56" s="309" t="s">
        <v>2789</v>
      </c>
      <c r="E56" s="309"/>
      <c r="F56" s="309"/>
      <c r="G56" s="309"/>
      <c r="H56" s="309"/>
      <c r="I56" s="309"/>
      <c r="J56" s="309"/>
      <c r="K56" s="307"/>
    </row>
    <row r="57" ht="15" customHeight="1">
      <c r="B57" s="305"/>
      <c r="C57" s="311"/>
      <c r="D57" s="309" t="s">
        <v>2790</v>
      </c>
      <c r="E57" s="309"/>
      <c r="F57" s="309"/>
      <c r="G57" s="309"/>
      <c r="H57" s="309"/>
      <c r="I57" s="309"/>
      <c r="J57" s="309"/>
      <c r="K57" s="307"/>
    </row>
    <row r="58" ht="15" customHeight="1">
      <c r="B58" s="305"/>
      <c r="C58" s="311"/>
      <c r="D58" s="309" t="s">
        <v>2791</v>
      </c>
      <c r="E58" s="309"/>
      <c r="F58" s="309"/>
      <c r="G58" s="309"/>
      <c r="H58" s="309"/>
      <c r="I58" s="309"/>
      <c r="J58" s="309"/>
      <c r="K58" s="307"/>
    </row>
    <row r="59" ht="15" customHeight="1">
      <c r="B59" s="305"/>
      <c r="C59" s="311"/>
      <c r="D59" s="309" t="s">
        <v>2792</v>
      </c>
      <c r="E59" s="309"/>
      <c r="F59" s="309"/>
      <c r="G59" s="309"/>
      <c r="H59" s="309"/>
      <c r="I59" s="309"/>
      <c r="J59" s="309"/>
      <c r="K59" s="307"/>
    </row>
    <row r="60" ht="15" customHeight="1">
      <c r="B60" s="305"/>
      <c r="C60" s="311"/>
      <c r="D60" s="314" t="s">
        <v>2793</v>
      </c>
      <c r="E60" s="314"/>
      <c r="F60" s="314"/>
      <c r="G60" s="314"/>
      <c r="H60" s="314"/>
      <c r="I60" s="314"/>
      <c r="J60" s="314"/>
      <c r="K60" s="307"/>
    </row>
    <row r="61" ht="15" customHeight="1">
      <c r="B61" s="305"/>
      <c r="C61" s="311"/>
      <c r="D61" s="309" t="s">
        <v>2794</v>
      </c>
      <c r="E61" s="309"/>
      <c r="F61" s="309"/>
      <c r="G61" s="309"/>
      <c r="H61" s="309"/>
      <c r="I61" s="309"/>
      <c r="J61" s="309"/>
      <c r="K61" s="307"/>
    </row>
    <row r="62" ht="12.75" customHeight="1">
      <c r="B62" s="305"/>
      <c r="C62" s="311"/>
      <c r="D62" s="311"/>
      <c r="E62" s="315"/>
      <c r="F62" s="311"/>
      <c r="G62" s="311"/>
      <c r="H62" s="311"/>
      <c r="I62" s="311"/>
      <c r="J62" s="311"/>
      <c r="K62" s="307"/>
    </row>
    <row r="63" ht="15" customHeight="1">
      <c r="B63" s="305"/>
      <c r="C63" s="311"/>
      <c r="D63" s="309" t="s">
        <v>2795</v>
      </c>
      <c r="E63" s="309"/>
      <c r="F63" s="309"/>
      <c r="G63" s="309"/>
      <c r="H63" s="309"/>
      <c r="I63" s="309"/>
      <c r="J63" s="309"/>
      <c r="K63" s="307"/>
    </row>
    <row r="64" ht="15" customHeight="1">
      <c r="B64" s="305"/>
      <c r="C64" s="311"/>
      <c r="D64" s="314" t="s">
        <v>2796</v>
      </c>
      <c r="E64" s="314"/>
      <c r="F64" s="314"/>
      <c r="G64" s="314"/>
      <c r="H64" s="314"/>
      <c r="I64" s="314"/>
      <c r="J64" s="314"/>
      <c r="K64" s="307"/>
    </row>
    <row r="65" ht="15" customHeight="1">
      <c r="B65" s="305"/>
      <c r="C65" s="311"/>
      <c r="D65" s="309" t="s">
        <v>2797</v>
      </c>
      <c r="E65" s="309"/>
      <c r="F65" s="309"/>
      <c r="G65" s="309"/>
      <c r="H65" s="309"/>
      <c r="I65" s="309"/>
      <c r="J65" s="309"/>
      <c r="K65" s="307"/>
    </row>
    <row r="66" ht="15" customHeight="1">
      <c r="B66" s="305"/>
      <c r="C66" s="311"/>
      <c r="D66" s="309" t="s">
        <v>2798</v>
      </c>
      <c r="E66" s="309"/>
      <c r="F66" s="309"/>
      <c r="G66" s="309"/>
      <c r="H66" s="309"/>
      <c r="I66" s="309"/>
      <c r="J66" s="309"/>
      <c r="K66" s="307"/>
    </row>
    <row r="67" ht="15" customHeight="1">
      <c r="B67" s="305"/>
      <c r="C67" s="311"/>
      <c r="D67" s="309" t="s">
        <v>2799</v>
      </c>
      <c r="E67" s="309"/>
      <c r="F67" s="309"/>
      <c r="G67" s="309"/>
      <c r="H67" s="309"/>
      <c r="I67" s="309"/>
      <c r="J67" s="309"/>
      <c r="K67" s="307"/>
    </row>
    <row r="68" ht="15" customHeight="1">
      <c r="B68" s="305"/>
      <c r="C68" s="311"/>
      <c r="D68" s="309" t="s">
        <v>2800</v>
      </c>
      <c r="E68" s="309"/>
      <c r="F68" s="309"/>
      <c r="G68" s="309"/>
      <c r="H68" s="309"/>
      <c r="I68" s="309"/>
      <c r="J68" s="309"/>
      <c r="K68" s="307"/>
    </row>
    <row r="69" ht="12.75" customHeight="1">
      <c r="B69" s="316"/>
      <c r="C69" s="317"/>
      <c r="D69" s="317"/>
      <c r="E69" s="317"/>
      <c r="F69" s="317"/>
      <c r="G69" s="317"/>
      <c r="H69" s="317"/>
      <c r="I69" s="317"/>
      <c r="J69" s="317"/>
      <c r="K69" s="318"/>
    </row>
    <row r="70" ht="18.75" customHeight="1">
      <c r="B70" s="319"/>
      <c r="C70" s="319"/>
      <c r="D70" s="319"/>
      <c r="E70" s="319"/>
      <c r="F70" s="319"/>
      <c r="G70" s="319"/>
      <c r="H70" s="319"/>
      <c r="I70" s="319"/>
      <c r="J70" s="319"/>
      <c r="K70" s="320"/>
    </row>
    <row r="71" ht="18.75" customHeight="1">
      <c r="B71" s="320"/>
      <c r="C71" s="320"/>
      <c r="D71" s="320"/>
      <c r="E71" s="320"/>
      <c r="F71" s="320"/>
      <c r="G71" s="320"/>
      <c r="H71" s="320"/>
      <c r="I71" s="320"/>
      <c r="J71" s="320"/>
      <c r="K71" s="320"/>
    </row>
    <row r="72" ht="7.5" customHeight="1">
      <c r="B72" s="321"/>
      <c r="C72" s="322"/>
      <c r="D72" s="322"/>
      <c r="E72" s="322"/>
      <c r="F72" s="322"/>
      <c r="G72" s="322"/>
      <c r="H72" s="322"/>
      <c r="I72" s="322"/>
      <c r="J72" s="322"/>
      <c r="K72" s="323"/>
    </row>
    <row r="73" ht="45" customHeight="1">
      <c r="B73" s="324"/>
      <c r="C73" s="325" t="s">
        <v>98</v>
      </c>
      <c r="D73" s="325"/>
      <c r="E73" s="325"/>
      <c r="F73" s="325"/>
      <c r="G73" s="325"/>
      <c r="H73" s="325"/>
      <c r="I73" s="325"/>
      <c r="J73" s="325"/>
      <c r="K73" s="326"/>
    </row>
    <row r="74" ht="17.25" customHeight="1">
      <c r="B74" s="324"/>
      <c r="C74" s="327" t="s">
        <v>2801</v>
      </c>
      <c r="D74" s="327"/>
      <c r="E74" s="327"/>
      <c r="F74" s="327" t="s">
        <v>2802</v>
      </c>
      <c r="G74" s="328"/>
      <c r="H74" s="327" t="s">
        <v>140</v>
      </c>
      <c r="I74" s="327" t="s">
        <v>61</v>
      </c>
      <c r="J74" s="327" t="s">
        <v>2803</v>
      </c>
      <c r="K74" s="326"/>
    </row>
    <row r="75" ht="17.25" customHeight="1">
      <c r="B75" s="324"/>
      <c r="C75" s="329" t="s">
        <v>2804</v>
      </c>
      <c r="D75" s="329"/>
      <c r="E75" s="329"/>
      <c r="F75" s="330" t="s">
        <v>2805</v>
      </c>
      <c r="G75" s="331"/>
      <c r="H75" s="329"/>
      <c r="I75" s="329"/>
      <c r="J75" s="329" t="s">
        <v>2806</v>
      </c>
      <c r="K75" s="326"/>
    </row>
    <row r="76" ht="5.25" customHeight="1">
      <c r="B76" s="324"/>
      <c r="C76" s="332"/>
      <c r="D76" s="332"/>
      <c r="E76" s="332"/>
      <c r="F76" s="332"/>
      <c r="G76" s="333"/>
      <c r="H76" s="332"/>
      <c r="I76" s="332"/>
      <c r="J76" s="332"/>
      <c r="K76" s="326"/>
    </row>
    <row r="77" ht="15" customHeight="1">
      <c r="B77" s="324"/>
      <c r="C77" s="313" t="s">
        <v>57</v>
      </c>
      <c r="D77" s="332"/>
      <c r="E77" s="332"/>
      <c r="F77" s="334" t="s">
        <v>2807</v>
      </c>
      <c r="G77" s="333"/>
      <c r="H77" s="313" t="s">
        <v>2808</v>
      </c>
      <c r="I77" s="313" t="s">
        <v>2809</v>
      </c>
      <c r="J77" s="313">
        <v>20</v>
      </c>
      <c r="K77" s="326"/>
    </row>
    <row r="78" ht="15" customHeight="1">
      <c r="B78" s="324"/>
      <c r="C78" s="313" t="s">
        <v>2810</v>
      </c>
      <c r="D78" s="313"/>
      <c r="E78" s="313"/>
      <c r="F78" s="334" t="s">
        <v>2807</v>
      </c>
      <c r="G78" s="333"/>
      <c r="H78" s="313" t="s">
        <v>2811</v>
      </c>
      <c r="I78" s="313" t="s">
        <v>2809</v>
      </c>
      <c r="J78" s="313">
        <v>120</v>
      </c>
      <c r="K78" s="326"/>
    </row>
    <row r="79" ht="15" customHeight="1">
      <c r="B79" s="335"/>
      <c r="C79" s="313" t="s">
        <v>2812</v>
      </c>
      <c r="D79" s="313"/>
      <c r="E79" s="313"/>
      <c r="F79" s="334" t="s">
        <v>2813</v>
      </c>
      <c r="G79" s="333"/>
      <c r="H79" s="313" t="s">
        <v>2814</v>
      </c>
      <c r="I79" s="313" t="s">
        <v>2809</v>
      </c>
      <c r="J79" s="313">
        <v>50</v>
      </c>
      <c r="K79" s="326"/>
    </row>
    <row r="80" ht="15" customHeight="1">
      <c r="B80" s="335"/>
      <c r="C80" s="313" t="s">
        <v>2815</v>
      </c>
      <c r="D80" s="313"/>
      <c r="E80" s="313"/>
      <c r="F80" s="334" t="s">
        <v>2807</v>
      </c>
      <c r="G80" s="333"/>
      <c r="H80" s="313" t="s">
        <v>2816</v>
      </c>
      <c r="I80" s="313" t="s">
        <v>2817</v>
      </c>
      <c r="J80" s="313"/>
      <c r="K80" s="326"/>
    </row>
    <row r="81" ht="15" customHeight="1">
      <c r="B81" s="335"/>
      <c r="C81" s="336" t="s">
        <v>2818</v>
      </c>
      <c r="D81" s="336"/>
      <c r="E81" s="336"/>
      <c r="F81" s="337" t="s">
        <v>2813</v>
      </c>
      <c r="G81" s="336"/>
      <c r="H81" s="336" t="s">
        <v>2819</v>
      </c>
      <c r="I81" s="336" t="s">
        <v>2809</v>
      </c>
      <c r="J81" s="336">
        <v>15</v>
      </c>
      <c r="K81" s="326"/>
    </row>
    <row r="82" ht="15" customHeight="1">
      <c r="B82" s="335"/>
      <c r="C82" s="336" t="s">
        <v>2820</v>
      </c>
      <c r="D82" s="336"/>
      <c r="E82" s="336"/>
      <c r="F82" s="337" t="s">
        <v>2813</v>
      </c>
      <c r="G82" s="336"/>
      <c r="H82" s="336" t="s">
        <v>2821</v>
      </c>
      <c r="I82" s="336" t="s">
        <v>2809</v>
      </c>
      <c r="J82" s="336">
        <v>15</v>
      </c>
      <c r="K82" s="326"/>
    </row>
    <row r="83" ht="15" customHeight="1">
      <c r="B83" s="335"/>
      <c r="C83" s="336" t="s">
        <v>2822</v>
      </c>
      <c r="D83" s="336"/>
      <c r="E83" s="336"/>
      <c r="F83" s="337" t="s">
        <v>2813</v>
      </c>
      <c r="G83" s="336"/>
      <c r="H83" s="336" t="s">
        <v>2823</v>
      </c>
      <c r="I83" s="336" t="s">
        <v>2809</v>
      </c>
      <c r="J83" s="336">
        <v>20</v>
      </c>
      <c r="K83" s="326"/>
    </row>
    <row r="84" ht="15" customHeight="1">
      <c r="B84" s="335"/>
      <c r="C84" s="336" t="s">
        <v>2824</v>
      </c>
      <c r="D84" s="336"/>
      <c r="E84" s="336"/>
      <c r="F84" s="337" t="s">
        <v>2813</v>
      </c>
      <c r="G84" s="336"/>
      <c r="H84" s="336" t="s">
        <v>2825</v>
      </c>
      <c r="I84" s="336" t="s">
        <v>2809</v>
      </c>
      <c r="J84" s="336">
        <v>20</v>
      </c>
      <c r="K84" s="326"/>
    </row>
    <row r="85" ht="15" customHeight="1">
      <c r="B85" s="335"/>
      <c r="C85" s="313" t="s">
        <v>2826</v>
      </c>
      <c r="D85" s="313"/>
      <c r="E85" s="313"/>
      <c r="F85" s="334" t="s">
        <v>2813</v>
      </c>
      <c r="G85" s="333"/>
      <c r="H85" s="313" t="s">
        <v>2827</v>
      </c>
      <c r="I85" s="313" t="s">
        <v>2809</v>
      </c>
      <c r="J85" s="313">
        <v>50</v>
      </c>
      <c r="K85" s="326"/>
    </row>
    <row r="86" ht="15" customHeight="1">
      <c r="B86" s="335"/>
      <c r="C86" s="313" t="s">
        <v>2828</v>
      </c>
      <c r="D86" s="313"/>
      <c r="E86" s="313"/>
      <c r="F86" s="334" t="s">
        <v>2813</v>
      </c>
      <c r="G86" s="333"/>
      <c r="H86" s="313" t="s">
        <v>2829</v>
      </c>
      <c r="I86" s="313" t="s">
        <v>2809</v>
      </c>
      <c r="J86" s="313">
        <v>20</v>
      </c>
      <c r="K86" s="326"/>
    </row>
    <row r="87" ht="15" customHeight="1">
      <c r="B87" s="335"/>
      <c r="C87" s="313" t="s">
        <v>2830</v>
      </c>
      <c r="D87" s="313"/>
      <c r="E87" s="313"/>
      <c r="F87" s="334" t="s">
        <v>2813</v>
      </c>
      <c r="G87" s="333"/>
      <c r="H87" s="313" t="s">
        <v>2831</v>
      </c>
      <c r="I87" s="313" t="s">
        <v>2809</v>
      </c>
      <c r="J87" s="313">
        <v>20</v>
      </c>
      <c r="K87" s="326"/>
    </row>
    <row r="88" ht="15" customHeight="1">
      <c r="B88" s="335"/>
      <c r="C88" s="313" t="s">
        <v>2832</v>
      </c>
      <c r="D88" s="313"/>
      <c r="E88" s="313"/>
      <c r="F88" s="334" t="s">
        <v>2813</v>
      </c>
      <c r="G88" s="333"/>
      <c r="H88" s="313" t="s">
        <v>2833</v>
      </c>
      <c r="I88" s="313" t="s">
        <v>2809</v>
      </c>
      <c r="J88" s="313">
        <v>50</v>
      </c>
      <c r="K88" s="326"/>
    </row>
    <row r="89" ht="15" customHeight="1">
      <c r="B89" s="335"/>
      <c r="C89" s="313" t="s">
        <v>2834</v>
      </c>
      <c r="D89" s="313"/>
      <c r="E89" s="313"/>
      <c r="F89" s="334" t="s">
        <v>2813</v>
      </c>
      <c r="G89" s="333"/>
      <c r="H89" s="313" t="s">
        <v>2834</v>
      </c>
      <c r="I89" s="313" t="s">
        <v>2809</v>
      </c>
      <c r="J89" s="313">
        <v>50</v>
      </c>
      <c r="K89" s="326"/>
    </row>
    <row r="90" ht="15" customHeight="1">
      <c r="B90" s="335"/>
      <c r="C90" s="313" t="s">
        <v>145</v>
      </c>
      <c r="D90" s="313"/>
      <c r="E90" s="313"/>
      <c r="F90" s="334" t="s">
        <v>2813</v>
      </c>
      <c r="G90" s="333"/>
      <c r="H90" s="313" t="s">
        <v>2835</v>
      </c>
      <c r="I90" s="313" t="s">
        <v>2809</v>
      </c>
      <c r="J90" s="313">
        <v>255</v>
      </c>
      <c r="K90" s="326"/>
    </row>
    <row r="91" ht="15" customHeight="1">
      <c r="B91" s="335"/>
      <c r="C91" s="313" t="s">
        <v>2836</v>
      </c>
      <c r="D91" s="313"/>
      <c r="E91" s="313"/>
      <c r="F91" s="334" t="s">
        <v>2807</v>
      </c>
      <c r="G91" s="333"/>
      <c r="H91" s="313" t="s">
        <v>2837</v>
      </c>
      <c r="I91" s="313" t="s">
        <v>2838</v>
      </c>
      <c r="J91" s="313"/>
      <c r="K91" s="326"/>
    </row>
    <row r="92" ht="15" customHeight="1">
      <c r="B92" s="335"/>
      <c r="C92" s="313" t="s">
        <v>2839</v>
      </c>
      <c r="D92" s="313"/>
      <c r="E92" s="313"/>
      <c r="F92" s="334" t="s">
        <v>2807</v>
      </c>
      <c r="G92" s="333"/>
      <c r="H92" s="313" t="s">
        <v>2840</v>
      </c>
      <c r="I92" s="313" t="s">
        <v>2841</v>
      </c>
      <c r="J92" s="313"/>
      <c r="K92" s="326"/>
    </row>
    <row r="93" ht="15" customHeight="1">
      <c r="B93" s="335"/>
      <c r="C93" s="313" t="s">
        <v>2842</v>
      </c>
      <c r="D93" s="313"/>
      <c r="E93" s="313"/>
      <c r="F93" s="334" t="s">
        <v>2807</v>
      </c>
      <c r="G93" s="333"/>
      <c r="H93" s="313" t="s">
        <v>2842</v>
      </c>
      <c r="I93" s="313" t="s">
        <v>2841</v>
      </c>
      <c r="J93" s="313"/>
      <c r="K93" s="326"/>
    </row>
    <row r="94" ht="15" customHeight="1">
      <c r="B94" s="335"/>
      <c r="C94" s="313" t="s">
        <v>42</v>
      </c>
      <c r="D94" s="313"/>
      <c r="E94" s="313"/>
      <c r="F94" s="334" t="s">
        <v>2807</v>
      </c>
      <c r="G94" s="333"/>
      <c r="H94" s="313" t="s">
        <v>2843</v>
      </c>
      <c r="I94" s="313" t="s">
        <v>2841</v>
      </c>
      <c r="J94" s="313"/>
      <c r="K94" s="326"/>
    </row>
    <row r="95" ht="15" customHeight="1">
      <c r="B95" s="335"/>
      <c r="C95" s="313" t="s">
        <v>52</v>
      </c>
      <c r="D95" s="313"/>
      <c r="E95" s="313"/>
      <c r="F95" s="334" t="s">
        <v>2807</v>
      </c>
      <c r="G95" s="333"/>
      <c r="H95" s="313" t="s">
        <v>2844</v>
      </c>
      <c r="I95" s="313" t="s">
        <v>2841</v>
      </c>
      <c r="J95" s="313"/>
      <c r="K95" s="326"/>
    </row>
    <row r="96" ht="15" customHeight="1">
      <c r="B96" s="338"/>
      <c r="C96" s="339"/>
      <c r="D96" s="339"/>
      <c r="E96" s="339"/>
      <c r="F96" s="339"/>
      <c r="G96" s="339"/>
      <c r="H96" s="339"/>
      <c r="I96" s="339"/>
      <c r="J96" s="339"/>
      <c r="K96" s="340"/>
    </row>
    <row r="97" ht="18.75" customHeight="1">
      <c r="B97" s="341"/>
      <c r="C97" s="342"/>
      <c r="D97" s="342"/>
      <c r="E97" s="342"/>
      <c r="F97" s="342"/>
      <c r="G97" s="342"/>
      <c r="H97" s="342"/>
      <c r="I97" s="342"/>
      <c r="J97" s="342"/>
      <c r="K97" s="341"/>
    </row>
    <row r="98" ht="18.75" customHeight="1">
      <c r="B98" s="320"/>
      <c r="C98" s="320"/>
      <c r="D98" s="320"/>
      <c r="E98" s="320"/>
      <c r="F98" s="320"/>
      <c r="G98" s="320"/>
      <c r="H98" s="320"/>
      <c r="I98" s="320"/>
      <c r="J98" s="320"/>
      <c r="K98" s="320"/>
    </row>
    <row r="99" ht="7.5" customHeight="1">
      <c r="B99" s="321"/>
      <c r="C99" s="322"/>
      <c r="D99" s="322"/>
      <c r="E99" s="322"/>
      <c r="F99" s="322"/>
      <c r="G99" s="322"/>
      <c r="H99" s="322"/>
      <c r="I99" s="322"/>
      <c r="J99" s="322"/>
      <c r="K99" s="323"/>
    </row>
    <row r="100" ht="45" customHeight="1">
      <c r="B100" s="324"/>
      <c r="C100" s="325" t="s">
        <v>2845</v>
      </c>
      <c r="D100" s="325"/>
      <c r="E100" s="325"/>
      <c r="F100" s="325"/>
      <c r="G100" s="325"/>
      <c r="H100" s="325"/>
      <c r="I100" s="325"/>
      <c r="J100" s="325"/>
      <c r="K100" s="326"/>
    </row>
    <row r="101" ht="17.25" customHeight="1">
      <c r="B101" s="324"/>
      <c r="C101" s="327" t="s">
        <v>2801</v>
      </c>
      <c r="D101" s="327"/>
      <c r="E101" s="327"/>
      <c r="F101" s="327" t="s">
        <v>2802</v>
      </c>
      <c r="G101" s="328"/>
      <c r="H101" s="327" t="s">
        <v>140</v>
      </c>
      <c r="I101" s="327" t="s">
        <v>61</v>
      </c>
      <c r="J101" s="327" t="s">
        <v>2803</v>
      </c>
      <c r="K101" s="326"/>
    </row>
    <row r="102" ht="17.25" customHeight="1">
      <c r="B102" s="324"/>
      <c r="C102" s="329" t="s">
        <v>2804</v>
      </c>
      <c r="D102" s="329"/>
      <c r="E102" s="329"/>
      <c r="F102" s="330" t="s">
        <v>2805</v>
      </c>
      <c r="G102" s="331"/>
      <c r="H102" s="329"/>
      <c r="I102" s="329"/>
      <c r="J102" s="329" t="s">
        <v>2806</v>
      </c>
      <c r="K102" s="326"/>
    </row>
    <row r="103" ht="5.25" customHeight="1">
      <c r="B103" s="324"/>
      <c r="C103" s="327"/>
      <c r="D103" s="327"/>
      <c r="E103" s="327"/>
      <c r="F103" s="327"/>
      <c r="G103" s="343"/>
      <c r="H103" s="327"/>
      <c r="I103" s="327"/>
      <c r="J103" s="327"/>
      <c r="K103" s="326"/>
    </row>
    <row r="104" ht="15" customHeight="1">
      <c r="B104" s="324"/>
      <c r="C104" s="313" t="s">
        <v>57</v>
      </c>
      <c r="D104" s="332"/>
      <c r="E104" s="332"/>
      <c r="F104" s="334" t="s">
        <v>2807</v>
      </c>
      <c r="G104" s="343"/>
      <c r="H104" s="313" t="s">
        <v>2846</v>
      </c>
      <c r="I104" s="313" t="s">
        <v>2809</v>
      </c>
      <c r="J104" s="313">
        <v>20</v>
      </c>
      <c r="K104" s="326"/>
    </row>
    <row r="105" ht="15" customHeight="1">
      <c r="B105" s="324"/>
      <c r="C105" s="313" t="s">
        <v>2810</v>
      </c>
      <c r="D105" s="313"/>
      <c r="E105" s="313"/>
      <c r="F105" s="334" t="s">
        <v>2807</v>
      </c>
      <c r="G105" s="313"/>
      <c r="H105" s="313" t="s">
        <v>2846</v>
      </c>
      <c r="I105" s="313" t="s">
        <v>2809</v>
      </c>
      <c r="J105" s="313">
        <v>120</v>
      </c>
      <c r="K105" s="326"/>
    </row>
    <row r="106" ht="15" customHeight="1">
      <c r="B106" s="335"/>
      <c r="C106" s="313" t="s">
        <v>2812</v>
      </c>
      <c r="D106" s="313"/>
      <c r="E106" s="313"/>
      <c r="F106" s="334" t="s">
        <v>2813</v>
      </c>
      <c r="G106" s="313"/>
      <c r="H106" s="313" t="s">
        <v>2846</v>
      </c>
      <c r="I106" s="313" t="s">
        <v>2809</v>
      </c>
      <c r="J106" s="313">
        <v>50</v>
      </c>
      <c r="K106" s="326"/>
    </row>
    <row r="107" ht="15" customHeight="1">
      <c r="B107" s="335"/>
      <c r="C107" s="313" t="s">
        <v>2815</v>
      </c>
      <c r="D107" s="313"/>
      <c r="E107" s="313"/>
      <c r="F107" s="334" t="s">
        <v>2807</v>
      </c>
      <c r="G107" s="313"/>
      <c r="H107" s="313" t="s">
        <v>2846</v>
      </c>
      <c r="I107" s="313" t="s">
        <v>2817</v>
      </c>
      <c r="J107" s="313"/>
      <c r="K107" s="326"/>
    </row>
    <row r="108" ht="15" customHeight="1">
      <c r="B108" s="335"/>
      <c r="C108" s="313" t="s">
        <v>2826</v>
      </c>
      <c r="D108" s="313"/>
      <c r="E108" s="313"/>
      <c r="F108" s="334" t="s">
        <v>2813</v>
      </c>
      <c r="G108" s="313"/>
      <c r="H108" s="313" t="s">
        <v>2846</v>
      </c>
      <c r="I108" s="313" t="s">
        <v>2809</v>
      </c>
      <c r="J108" s="313">
        <v>50</v>
      </c>
      <c r="K108" s="326"/>
    </row>
    <row r="109" ht="15" customHeight="1">
      <c r="B109" s="335"/>
      <c r="C109" s="313" t="s">
        <v>2834</v>
      </c>
      <c r="D109" s="313"/>
      <c r="E109" s="313"/>
      <c r="F109" s="334" t="s">
        <v>2813</v>
      </c>
      <c r="G109" s="313"/>
      <c r="H109" s="313" t="s">
        <v>2846</v>
      </c>
      <c r="I109" s="313" t="s">
        <v>2809</v>
      </c>
      <c r="J109" s="313">
        <v>50</v>
      </c>
      <c r="K109" s="326"/>
    </row>
    <row r="110" ht="15" customHeight="1">
      <c r="B110" s="335"/>
      <c r="C110" s="313" t="s">
        <v>2832</v>
      </c>
      <c r="D110" s="313"/>
      <c r="E110" s="313"/>
      <c r="F110" s="334" t="s">
        <v>2813</v>
      </c>
      <c r="G110" s="313"/>
      <c r="H110" s="313" t="s">
        <v>2846</v>
      </c>
      <c r="I110" s="313" t="s">
        <v>2809</v>
      </c>
      <c r="J110" s="313">
        <v>50</v>
      </c>
      <c r="K110" s="326"/>
    </row>
    <row r="111" ht="15" customHeight="1">
      <c r="B111" s="335"/>
      <c r="C111" s="313" t="s">
        <v>57</v>
      </c>
      <c r="D111" s="313"/>
      <c r="E111" s="313"/>
      <c r="F111" s="334" t="s">
        <v>2807</v>
      </c>
      <c r="G111" s="313"/>
      <c r="H111" s="313" t="s">
        <v>2847</v>
      </c>
      <c r="I111" s="313" t="s">
        <v>2809</v>
      </c>
      <c r="J111" s="313">
        <v>20</v>
      </c>
      <c r="K111" s="326"/>
    </row>
    <row r="112" ht="15" customHeight="1">
      <c r="B112" s="335"/>
      <c r="C112" s="313" t="s">
        <v>2848</v>
      </c>
      <c r="D112" s="313"/>
      <c r="E112" s="313"/>
      <c r="F112" s="334" t="s">
        <v>2807</v>
      </c>
      <c r="G112" s="313"/>
      <c r="H112" s="313" t="s">
        <v>2849</v>
      </c>
      <c r="I112" s="313" t="s">
        <v>2809</v>
      </c>
      <c r="J112" s="313">
        <v>120</v>
      </c>
      <c r="K112" s="326"/>
    </row>
    <row r="113" ht="15" customHeight="1">
      <c r="B113" s="335"/>
      <c r="C113" s="313" t="s">
        <v>42</v>
      </c>
      <c r="D113" s="313"/>
      <c r="E113" s="313"/>
      <c r="F113" s="334" t="s">
        <v>2807</v>
      </c>
      <c r="G113" s="313"/>
      <c r="H113" s="313" t="s">
        <v>2850</v>
      </c>
      <c r="I113" s="313" t="s">
        <v>2841</v>
      </c>
      <c r="J113" s="313"/>
      <c r="K113" s="326"/>
    </row>
    <row r="114" ht="15" customHeight="1">
      <c r="B114" s="335"/>
      <c r="C114" s="313" t="s">
        <v>52</v>
      </c>
      <c r="D114" s="313"/>
      <c r="E114" s="313"/>
      <c r="F114" s="334" t="s">
        <v>2807</v>
      </c>
      <c r="G114" s="313"/>
      <c r="H114" s="313" t="s">
        <v>2851</v>
      </c>
      <c r="I114" s="313" t="s">
        <v>2841</v>
      </c>
      <c r="J114" s="313"/>
      <c r="K114" s="326"/>
    </row>
    <row r="115" ht="15" customHeight="1">
      <c r="B115" s="335"/>
      <c r="C115" s="313" t="s">
        <v>61</v>
      </c>
      <c r="D115" s="313"/>
      <c r="E115" s="313"/>
      <c r="F115" s="334" t="s">
        <v>2807</v>
      </c>
      <c r="G115" s="313"/>
      <c r="H115" s="313" t="s">
        <v>2852</v>
      </c>
      <c r="I115" s="313" t="s">
        <v>2853</v>
      </c>
      <c r="J115" s="313"/>
      <c r="K115" s="326"/>
    </row>
    <row r="116" ht="15" customHeight="1">
      <c r="B116" s="338"/>
      <c r="C116" s="344"/>
      <c r="D116" s="344"/>
      <c r="E116" s="344"/>
      <c r="F116" s="344"/>
      <c r="G116" s="344"/>
      <c r="H116" s="344"/>
      <c r="I116" s="344"/>
      <c r="J116" s="344"/>
      <c r="K116" s="340"/>
    </row>
    <row r="117" ht="18.75" customHeight="1">
      <c r="B117" s="345"/>
      <c r="C117" s="309"/>
      <c r="D117" s="309"/>
      <c r="E117" s="309"/>
      <c r="F117" s="346"/>
      <c r="G117" s="309"/>
      <c r="H117" s="309"/>
      <c r="I117" s="309"/>
      <c r="J117" s="309"/>
      <c r="K117" s="345"/>
    </row>
    <row r="118" ht="18.75" customHeight="1">
      <c r="B118" s="320"/>
      <c r="C118" s="320"/>
      <c r="D118" s="320"/>
      <c r="E118" s="320"/>
      <c r="F118" s="320"/>
      <c r="G118" s="320"/>
      <c r="H118" s="320"/>
      <c r="I118" s="320"/>
      <c r="J118" s="320"/>
      <c r="K118" s="320"/>
    </row>
    <row r="119" ht="7.5" customHeight="1">
      <c r="B119" s="347"/>
      <c r="C119" s="348"/>
      <c r="D119" s="348"/>
      <c r="E119" s="348"/>
      <c r="F119" s="348"/>
      <c r="G119" s="348"/>
      <c r="H119" s="348"/>
      <c r="I119" s="348"/>
      <c r="J119" s="348"/>
      <c r="K119" s="349"/>
    </row>
    <row r="120" ht="45" customHeight="1">
      <c r="B120" s="350"/>
      <c r="C120" s="303" t="s">
        <v>2854</v>
      </c>
      <c r="D120" s="303"/>
      <c r="E120" s="303"/>
      <c r="F120" s="303"/>
      <c r="G120" s="303"/>
      <c r="H120" s="303"/>
      <c r="I120" s="303"/>
      <c r="J120" s="303"/>
      <c r="K120" s="351"/>
    </row>
    <row r="121" ht="17.25" customHeight="1">
      <c r="B121" s="352"/>
      <c r="C121" s="327" t="s">
        <v>2801</v>
      </c>
      <c r="D121" s="327"/>
      <c r="E121" s="327"/>
      <c r="F121" s="327" t="s">
        <v>2802</v>
      </c>
      <c r="G121" s="328"/>
      <c r="H121" s="327" t="s">
        <v>140</v>
      </c>
      <c r="I121" s="327" t="s">
        <v>61</v>
      </c>
      <c r="J121" s="327" t="s">
        <v>2803</v>
      </c>
      <c r="K121" s="353"/>
    </row>
    <row r="122" ht="17.25" customHeight="1">
      <c r="B122" s="352"/>
      <c r="C122" s="329" t="s">
        <v>2804</v>
      </c>
      <c r="D122" s="329"/>
      <c r="E122" s="329"/>
      <c r="F122" s="330" t="s">
        <v>2805</v>
      </c>
      <c r="G122" s="331"/>
      <c r="H122" s="329"/>
      <c r="I122" s="329"/>
      <c r="J122" s="329" t="s">
        <v>2806</v>
      </c>
      <c r="K122" s="353"/>
    </row>
    <row r="123" ht="5.25" customHeight="1">
      <c r="B123" s="354"/>
      <c r="C123" s="332"/>
      <c r="D123" s="332"/>
      <c r="E123" s="332"/>
      <c r="F123" s="332"/>
      <c r="G123" s="313"/>
      <c r="H123" s="332"/>
      <c r="I123" s="332"/>
      <c r="J123" s="332"/>
      <c r="K123" s="355"/>
    </row>
    <row r="124" ht="15" customHeight="1">
      <c r="B124" s="354"/>
      <c r="C124" s="313" t="s">
        <v>2810</v>
      </c>
      <c r="D124" s="332"/>
      <c r="E124" s="332"/>
      <c r="F124" s="334" t="s">
        <v>2807</v>
      </c>
      <c r="G124" s="313"/>
      <c r="H124" s="313" t="s">
        <v>2846</v>
      </c>
      <c r="I124" s="313" t="s">
        <v>2809</v>
      </c>
      <c r="J124" s="313">
        <v>120</v>
      </c>
      <c r="K124" s="356"/>
    </row>
    <row r="125" ht="15" customHeight="1">
      <c r="B125" s="354"/>
      <c r="C125" s="313" t="s">
        <v>2855</v>
      </c>
      <c r="D125" s="313"/>
      <c r="E125" s="313"/>
      <c r="F125" s="334" t="s">
        <v>2807</v>
      </c>
      <c r="G125" s="313"/>
      <c r="H125" s="313" t="s">
        <v>2856</v>
      </c>
      <c r="I125" s="313" t="s">
        <v>2809</v>
      </c>
      <c r="J125" s="313" t="s">
        <v>2857</v>
      </c>
      <c r="K125" s="356"/>
    </row>
    <row r="126" ht="15" customHeight="1">
      <c r="B126" s="354"/>
      <c r="C126" s="313" t="s">
        <v>2756</v>
      </c>
      <c r="D126" s="313"/>
      <c r="E126" s="313"/>
      <c r="F126" s="334" t="s">
        <v>2807</v>
      </c>
      <c r="G126" s="313"/>
      <c r="H126" s="313" t="s">
        <v>2858</v>
      </c>
      <c r="I126" s="313" t="s">
        <v>2809</v>
      </c>
      <c r="J126" s="313" t="s">
        <v>2857</v>
      </c>
      <c r="K126" s="356"/>
    </row>
    <row r="127" ht="15" customHeight="1">
      <c r="B127" s="354"/>
      <c r="C127" s="313" t="s">
        <v>2818</v>
      </c>
      <c r="D127" s="313"/>
      <c r="E127" s="313"/>
      <c r="F127" s="334" t="s">
        <v>2813</v>
      </c>
      <c r="G127" s="313"/>
      <c r="H127" s="313" t="s">
        <v>2819</v>
      </c>
      <c r="I127" s="313" t="s">
        <v>2809</v>
      </c>
      <c r="J127" s="313">
        <v>15</v>
      </c>
      <c r="K127" s="356"/>
    </row>
    <row r="128" ht="15" customHeight="1">
      <c r="B128" s="354"/>
      <c r="C128" s="336" t="s">
        <v>2820</v>
      </c>
      <c r="D128" s="336"/>
      <c r="E128" s="336"/>
      <c r="F128" s="337" t="s">
        <v>2813</v>
      </c>
      <c r="G128" s="336"/>
      <c r="H128" s="336" t="s">
        <v>2821</v>
      </c>
      <c r="I128" s="336" t="s">
        <v>2809</v>
      </c>
      <c r="J128" s="336">
        <v>15</v>
      </c>
      <c r="K128" s="356"/>
    </row>
    <row r="129" ht="15" customHeight="1">
      <c r="B129" s="354"/>
      <c r="C129" s="336" t="s">
        <v>2822</v>
      </c>
      <c r="D129" s="336"/>
      <c r="E129" s="336"/>
      <c r="F129" s="337" t="s">
        <v>2813</v>
      </c>
      <c r="G129" s="336"/>
      <c r="H129" s="336" t="s">
        <v>2823</v>
      </c>
      <c r="I129" s="336" t="s">
        <v>2809</v>
      </c>
      <c r="J129" s="336">
        <v>20</v>
      </c>
      <c r="K129" s="356"/>
    </row>
    <row r="130" ht="15" customHeight="1">
      <c r="B130" s="354"/>
      <c r="C130" s="336" t="s">
        <v>2824</v>
      </c>
      <c r="D130" s="336"/>
      <c r="E130" s="336"/>
      <c r="F130" s="337" t="s">
        <v>2813</v>
      </c>
      <c r="G130" s="336"/>
      <c r="H130" s="336" t="s">
        <v>2825</v>
      </c>
      <c r="I130" s="336" t="s">
        <v>2809</v>
      </c>
      <c r="J130" s="336">
        <v>20</v>
      </c>
      <c r="K130" s="356"/>
    </row>
    <row r="131" ht="15" customHeight="1">
      <c r="B131" s="354"/>
      <c r="C131" s="313" t="s">
        <v>2812</v>
      </c>
      <c r="D131" s="313"/>
      <c r="E131" s="313"/>
      <c r="F131" s="334" t="s">
        <v>2813</v>
      </c>
      <c r="G131" s="313"/>
      <c r="H131" s="313" t="s">
        <v>2846</v>
      </c>
      <c r="I131" s="313" t="s">
        <v>2809</v>
      </c>
      <c r="J131" s="313">
        <v>50</v>
      </c>
      <c r="K131" s="356"/>
    </row>
    <row r="132" ht="15" customHeight="1">
      <c r="B132" s="354"/>
      <c r="C132" s="313" t="s">
        <v>2826</v>
      </c>
      <c r="D132" s="313"/>
      <c r="E132" s="313"/>
      <c r="F132" s="334" t="s">
        <v>2813</v>
      </c>
      <c r="G132" s="313"/>
      <c r="H132" s="313" t="s">
        <v>2846</v>
      </c>
      <c r="I132" s="313" t="s">
        <v>2809</v>
      </c>
      <c r="J132" s="313">
        <v>50</v>
      </c>
      <c r="K132" s="356"/>
    </row>
    <row r="133" ht="15" customHeight="1">
      <c r="B133" s="354"/>
      <c r="C133" s="313" t="s">
        <v>2832</v>
      </c>
      <c r="D133" s="313"/>
      <c r="E133" s="313"/>
      <c r="F133" s="334" t="s">
        <v>2813</v>
      </c>
      <c r="G133" s="313"/>
      <c r="H133" s="313" t="s">
        <v>2846</v>
      </c>
      <c r="I133" s="313" t="s">
        <v>2809</v>
      </c>
      <c r="J133" s="313">
        <v>50</v>
      </c>
      <c r="K133" s="356"/>
    </row>
    <row r="134" ht="15" customHeight="1">
      <c r="B134" s="354"/>
      <c r="C134" s="313" t="s">
        <v>2834</v>
      </c>
      <c r="D134" s="313"/>
      <c r="E134" s="313"/>
      <c r="F134" s="334" t="s">
        <v>2813</v>
      </c>
      <c r="G134" s="313"/>
      <c r="H134" s="313" t="s">
        <v>2846</v>
      </c>
      <c r="I134" s="313" t="s">
        <v>2809</v>
      </c>
      <c r="J134" s="313">
        <v>50</v>
      </c>
      <c r="K134" s="356"/>
    </row>
    <row r="135" ht="15" customHeight="1">
      <c r="B135" s="354"/>
      <c r="C135" s="313" t="s">
        <v>145</v>
      </c>
      <c r="D135" s="313"/>
      <c r="E135" s="313"/>
      <c r="F135" s="334" t="s">
        <v>2813</v>
      </c>
      <c r="G135" s="313"/>
      <c r="H135" s="313" t="s">
        <v>2859</v>
      </c>
      <c r="I135" s="313" t="s">
        <v>2809</v>
      </c>
      <c r="J135" s="313">
        <v>255</v>
      </c>
      <c r="K135" s="356"/>
    </row>
    <row r="136" ht="15" customHeight="1">
      <c r="B136" s="354"/>
      <c r="C136" s="313" t="s">
        <v>2836</v>
      </c>
      <c r="D136" s="313"/>
      <c r="E136" s="313"/>
      <c r="F136" s="334" t="s">
        <v>2807</v>
      </c>
      <c r="G136" s="313"/>
      <c r="H136" s="313" t="s">
        <v>2860</v>
      </c>
      <c r="I136" s="313" t="s">
        <v>2838</v>
      </c>
      <c r="J136" s="313"/>
      <c r="K136" s="356"/>
    </row>
    <row r="137" ht="15" customHeight="1">
      <c r="B137" s="354"/>
      <c r="C137" s="313" t="s">
        <v>2839</v>
      </c>
      <c r="D137" s="313"/>
      <c r="E137" s="313"/>
      <c r="F137" s="334" t="s">
        <v>2807</v>
      </c>
      <c r="G137" s="313"/>
      <c r="H137" s="313" t="s">
        <v>2861</v>
      </c>
      <c r="I137" s="313" t="s">
        <v>2841</v>
      </c>
      <c r="J137" s="313"/>
      <c r="K137" s="356"/>
    </row>
    <row r="138" ht="15" customHeight="1">
      <c r="B138" s="354"/>
      <c r="C138" s="313" t="s">
        <v>2842</v>
      </c>
      <c r="D138" s="313"/>
      <c r="E138" s="313"/>
      <c r="F138" s="334" t="s">
        <v>2807</v>
      </c>
      <c r="G138" s="313"/>
      <c r="H138" s="313" t="s">
        <v>2842</v>
      </c>
      <c r="I138" s="313" t="s">
        <v>2841</v>
      </c>
      <c r="J138" s="313"/>
      <c r="K138" s="356"/>
    </row>
    <row r="139" ht="15" customHeight="1">
      <c r="B139" s="354"/>
      <c r="C139" s="313" t="s">
        <v>42</v>
      </c>
      <c r="D139" s="313"/>
      <c r="E139" s="313"/>
      <c r="F139" s="334" t="s">
        <v>2807</v>
      </c>
      <c r="G139" s="313"/>
      <c r="H139" s="313" t="s">
        <v>2862</v>
      </c>
      <c r="I139" s="313" t="s">
        <v>2841</v>
      </c>
      <c r="J139" s="313"/>
      <c r="K139" s="356"/>
    </row>
    <row r="140" ht="15" customHeight="1">
      <c r="B140" s="354"/>
      <c r="C140" s="313" t="s">
        <v>2863</v>
      </c>
      <c r="D140" s="313"/>
      <c r="E140" s="313"/>
      <c r="F140" s="334" t="s">
        <v>2807</v>
      </c>
      <c r="G140" s="313"/>
      <c r="H140" s="313" t="s">
        <v>2864</v>
      </c>
      <c r="I140" s="313" t="s">
        <v>2841</v>
      </c>
      <c r="J140" s="313"/>
      <c r="K140" s="356"/>
    </row>
    <row r="141" ht="15" customHeight="1">
      <c r="B141" s="357"/>
      <c r="C141" s="358"/>
      <c r="D141" s="358"/>
      <c r="E141" s="358"/>
      <c r="F141" s="358"/>
      <c r="G141" s="358"/>
      <c r="H141" s="358"/>
      <c r="I141" s="358"/>
      <c r="J141" s="358"/>
      <c r="K141" s="359"/>
    </row>
    <row r="142" ht="18.75" customHeight="1">
      <c r="B142" s="309"/>
      <c r="C142" s="309"/>
      <c r="D142" s="309"/>
      <c r="E142" s="309"/>
      <c r="F142" s="346"/>
      <c r="G142" s="309"/>
      <c r="H142" s="309"/>
      <c r="I142" s="309"/>
      <c r="J142" s="309"/>
      <c r="K142" s="309"/>
    </row>
    <row r="143" ht="18.75" customHeight="1">
      <c r="B143" s="320"/>
      <c r="C143" s="320"/>
      <c r="D143" s="320"/>
      <c r="E143" s="320"/>
      <c r="F143" s="320"/>
      <c r="G143" s="320"/>
      <c r="H143" s="320"/>
      <c r="I143" s="320"/>
      <c r="J143" s="320"/>
      <c r="K143" s="320"/>
    </row>
    <row r="144" ht="7.5" customHeight="1">
      <c r="B144" s="321"/>
      <c r="C144" s="322"/>
      <c r="D144" s="322"/>
      <c r="E144" s="322"/>
      <c r="F144" s="322"/>
      <c r="G144" s="322"/>
      <c r="H144" s="322"/>
      <c r="I144" s="322"/>
      <c r="J144" s="322"/>
      <c r="K144" s="323"/>
    </row>
    <row r="145" ht="45" customHeight="1">
      <c r="B145" s="324"/>
      <c r="C145" s="325" t="s">
        <v>2865</v>
      </c>
      <c r="D145" s="325"/>
      <c r="E145" s="325"/>
      <c r="F145" s="325"/>
      <c r="G145" s="325"/>
      <c r="H145" s="325"/>
      <c r="I145" s="325"/>
      <c r="J145" s="325"/>
      <c r="K145" s="326"/>
    </row>
    <row r="146" ht="17.25" customHeight="1">
      <c r="B146" s="324"/>
      <c r="C146" s="327" t="s">
        <v>2801</v>
      </c>
      <c r="D146" s="327"/>
      <c r="E146" s="327"/>
      <c r="F146" s="327" t="s">
        <v>2802</v>
      </c>
      <c r="G146" s="328"/>
      <c r="H146" s="327" t="s">
        <v>140</v>
      </c>
      <c r="I146" s="327" t="s">
        <v>61</v>
      </c>
      <c r="J146" s="327" t="s">
        <v>2803</v>
      </c>
      <c r="K146" s="326"/>
    </row>
    <row r="147" ht="17.25" customHeight="1">
      <c r="B147" s="324"/>
      <c r="C147" s="329" t="s">
        <v>2804</v>
      </c>
      <c r="D147" s="329"/>
      <c r="E147" s="329"/>
      <c r="F147" s="330" t="s">
        <v>2805</v>
      </c>
      <c r="G147" s="331"/>
      <c r="H147" s="329"/>
      <c r="I147" s="329"/>
      <c r="J147" s="329" t="s">
        <v>2806</v>
      </c>
      <c r="K147" s="326"/>
    </row>
    <row r="148" ht="5.25" customHeight="1">
      <c r="B148" s="335"/>
      <c r="C148" s="332"/>
      <c r="D148" s="332"/>
      <c r="E148" s="332"/>
      <c r="F148" s="332"/>
      <c r="G148" s="333"/>
      <c r="H148" s="332"/>
      <c r="I148" s="332"/>
      <c r="J148" s="332"/>
      <c r="K148" s="356"/>
    </row>
    <row r="149" ht="15" customHeight="1">
      <c r="B149" s="335"/>
      <c r="C149" s="360" t="s">
        <v>2810</v>
      </c>
      <c r="D149" s="313"/>
      <c r="E149" s="313"/>
      <c r="F149" s="361" t="s">
        <v>2807</v>
      </c>
      <c r="G149" s="313"/>
      <c r="H149" s="360" t="s">
        <v>2846</v>
      </c>
      <c r="I149" s="360" t="s">
        <v>2809</v>
      </c>
      <c r="J149" s="360">
        <v>120</v>
      </c>
      <c r="K149" s="356"/>
    </row>
    <row r="150" ht="15" customHeight="1">
      <c r="B150" s="335"/>
      <c r="C150" s="360" t="s">
        <v>2855</v>
      </c>
      <c r="D150" s="313"/>
      <c r="E150" s="313"/>
      <c r="F150" s="361" t="s">
        <v>2807</v>
      </c>
      <c r="G150" s="313"/>
      <c r="H150" s="360" t="s">
        <v>2866</v>
      </c>
      <c r="I150" s="360" t="s">
        <v>2809</v>
      </c>
      <c r="J150" s="360" t="s">
        <v>2857</v>
      </c>
      <c r="K150" s="356"/>
    </row>
    <row r="151" ht="15" customHeight="1">
      <c r="B151" s="335"/>
      <c r="C151" s="360" t="s">
        <v>2756</v>
      </c>
      <c r="D151" s="313"/>
      <c r="E151" s="313"/>
      <c r="F151" s="361" t="s">
        <v>2807</v>
      </c>
      <c r="G151" s="313"/>
      <c r="H151" s="360" t="s">
        <v>2867</v>
      </c>
      <c r="I151" s="360" t="s">
        <v>2809</v>
      </c>
      <c r="J151" s="360" t="s">
        <v>2857</v>
      </c>
      <c r="K151" s="356"/>
    </row>
    <row r="152" ht="15" customHeight="1">
      <c r="B152" s="335"/>
      <c r="C152" s="360" t="s">
        <v>2812</v>
      </c>
      <c r="D152" s="313"/>
      <c r="E152" s="313"/>
      <c r="F152" s="361" t="s">
        <v>2813</v>
      </c>
      <c r="G152" s="313"/>
      <c r="H152" s="360" t="s">
        <v>2846</v>
      </c>
      <c r="I152" s="360" t="s">
        <v>2809</v>
      </c>
      <c r="J152" s="360">
        <v>50</v>
      </c>
      <c r="K152" s="356"/>
    </row>
    <row r="153" ht="15" customHeight="1">
      <c r="B153" s="335"/>
      <c r="C153" s="360" t="s">
        <v>2815</v>
      </c>
      <c r="D153" s="313"/>
      <c r="E153" s="313"/>
      <c r="F153" s="361" t="s">
        <v>2807</v>
      </c>
      <c r="G153" s="313"/>
      <c r="H153" s="360" t="s">
        <v>2846</v>
      </c>
      <c r="I153" s="360" t="s">
        <v>2817</v>
      </c>
      <c r="J153" s="360"/>
      <c r="K153" s="356"/>
    </row>
    <row r="154" ht="15" customHeight="1">
      <c r="B154" s="335"/>
      <c r="C154" s="360" t="s">
        <v>2826</v>
      </c>
      <c r="D154" s="313"/>
      <c r="E154" s="313"/>
      <c r="F154" s="361" t="s">
        <v>2813</v>
      </c>
      <c r="G154" s="313"/>
      <c r="H154" s="360" t="s">
        <v>2846</v>
      </c>
      <c r="I154" s="360" t="s">
        <v>2809</v>
      </c>
      <c r="J154" s="360">
        <v>50</v>
      </c>
      <c r="K154" s="356"/>
    </row>
    <row r="155" ht="15" customHeight="1">
      <c r="B155" s="335"/>
      <c r="C155" s="360" t="s">
        <v>2834</v>
      </c>
      <c r="D155" s="313"/>
      <c r="E155" s="313"/>
      <c r="F155" s="361" t="s">
        <v>2813</v>
      </c>
      <c r="G155" s="313"/>
      <c r="H155" s="360" t="s">
        <v>2846</v>
      </c>
      <c r="I155" s="360" t="s">
        <v>2809</v>
      </c>
      <c r="J155" s="360">
        <v>50</v>
      </c>
      <c r="K155" s="356"/>
    </row>
    <row r="156" ht="15" customHeight="1">
      <c r="B156" s="335"/>
      <c r="C156" s="360" t="s">
        <v>2832</v>
      </c>
      <c r="D156" s="313"/>
      <c r="E156" s="313"/>
      <c r="F156" s="361" t="s">
        <v>2813</v>
      </c>
      <c r="G156" s="313"/>
      <c r="H156" s="360" t="s">
        <v>2846</v>
      </c>
      <c r="I156" s="360" t="s">
        <v>2809</v>
      </c>
      <c r="J156" s="360">
        <v>50</v>
      </c>
      <c r="K156" s="356"/>
    </row>
    <row r="157" ht="15" customHeight="1">
      <c r="B157" s="335"/>
      <c r="C157" s="360" t="s">
        <v>104</v>
      </c>
      <c r="D157" s="313"/>
      <c r="E157" s="313"/>
      <c r="F157" s="361" t="s">
        <v>2807</v>
      </c>
      <c r="G157" s="313"/>
      <c r="H157" s="360" t="s">
        <v>2868</v>
      </c>
      <c r="I157" s="360" t="s">
        <v>2809</v>
      </c>
      <c r="J157" s="360" t="s">
        <v>2869</v>
      </c>
      <c r="K157" s="356"/>
    </row>
    <row r="158" ht="15" customHeight="1">
      <c r="B158" s="335"/>
      <c r="C158" s="360" t="s">
        <v>2870</v>
      </c>
      <c r="D158" s="313"/>
      <c r="E158" s="313"/>
      <c r="F158" s="361" t="s">
        <v>2807</v>
      </c>
      <c r="G158" s="313"/>
      <c r="H158" s="360" t="s">
        <v>2871</v>
      </c>
      <c r="I158" s="360" t="s">
        <v>2841</v>
      </c>
      <c r="J158" s="360"/>
      <c r="K158" s="356"/>
    </row>
    <row r="159" ht="15" customHeight="1">
      <c r="B159" s="362"/>
      <c r="C159" s="344"/>
      <c r="D159" s="344"/>
      <c r="E159" s="344"/>
      <c r="F159" s="344"/>
      <c r="G159" s="344"/>
      <c r="H159" s="344"/>
      <c r="I159" s="344"/>
      <c r="J159" s="344"/>
      <c r="K159" s="363"/>
    </row>
    <row r="160" ht="18.75" customHeight="1">
      <c r="B160" s="309"/>
      <c r="C160" s="313"/>
      <c r="D160" s="313"/>
      <c r="E160" s="313"/>
      <c r="F160" s="334"/>
      <c r="G160" s="313"/>
      <c r="H160" s="313"/>
      <c r="I160" s="313"/>
      <c r="J160" s="313"/>
      <c r="K160" s="309"/>
    </row>
    <row r="161" ht="18.75" customHeight="1">
      <c r="B161" s="320"/>
      <c r="C161" s="320"/>
      <c r="D161" s="320"/>
      <c r="E161" s="320"/>
      <c r="F161" s="320"/>
      <c r="G161" s="320"/>
      <c r="H161" s="320"/>
      <c r="I161" s="320"/>
      <c r="J161" s="320"/>
      <c r="K161" s="320"/>
    </row>
    <row r="162" ht="7.5" customHeight="1">
      <c r="B162" s="299"/>
      <c r="C162" s="300"/>
      <c r="D162" s="300"/>
      <c r="E162" s="300"/>
      <c r="F162" s="300"/>
      <c r="G162" s="300"/>
      <c r="H162" s="300"/>
      <c r="I162" s="300"/>
      <c r="J162" s="300"/>
      <c r="K162" s="301"/>
    </row>
    <row r="163" ht="45" customHeight="1">
      <c r="B163" s="302"/>
      <c r="C163" s="303" t="s">
        <v>2872</v>
      </c>
      <c r="D163" s="303"/>
      <c r="E163" s="303"/>
      <c r="F163" s="303"/>
      <c r="G163" s="303"/>
      <c r="H163" s="303"/>
      <c r="I163" s="303"/>
      <c r="J163" s="303"/>
      <c r="K163" s="304"/>
    </row>
    <row r="164" ht="17.25" customHeight="1">
      <c r="B164" s="302"/>
      <c r="C164" s="327" t="s">
        <v>2801</v>
      </c>
      <c r="D164" s="327"/>
      <c r="E164" s="327"/>
      <c r="F164" s="327" t="s">
        <v>2802</v>
      </c>
      <c r="G164" s="364"/>
      <c r="H164" s="365" t="s">
        <v>140</v>
      </c>
      <c r="I164" s="365" t="s">
        <v>61</v>
      </c>
      <c r="J164" s="327" t="s">
        <v>2803</v>
      </c>
      <c r="K164" s="304"/>
    </row>
    <row r="165" ht="17.25" customHeight="1">
      <c r="B165" s="305"/>
      <c r="C165" s="329" t="s">
        <v>2804</v>
      </c>
      <c r="D165" s="329"/>
      <c r="E165" s="329"/>
      <c r="F165" s="330" t="s">
        <v>2805</v>
      </c>
      <c r="G165" s="366"/>
      <c r="H165" s="367"/>
      <c r="I165" s="367"/>
      <c r="J165" s="329" t="s">
        <v>2806</v>
      </c>
      <c r="K165" s="307"/>
    </row>
    <row r="166" ht="5.25" customHeight="1">
      <c r="B166" s="335"/>
      <c r="C166" s="332"/>
      <c r="D166" s="332"/>
      <c r="E166" s="332"/>
      <c r="F166" s="332"/>
      <c r="G166" s="333"/>
      <c r="H166" s="332"/>
      <c r="I166" s="332"/>
      <c r="J166" s="332"/>
      <c r="K166" s="356"/>
    </row>
    <row r="167" ht="15" customHeight="1">
      <c r="B167" s="335"/>
      <c r="C167" s="313" t="s">
        <v>2810</v>
      </c>
      <c r="D167" s="313"/>
      <c r="E167" s="313"/>
      <c r="F167" s="334" t="s">
        <v>2807</v>
      </c>
      <c r="G167" s="313"/>
      <c r="H167" s="313" t="s">
        <v>2846</v>
      </c>
      <c r="I167" s="313" t="s">
        <v>2809</v>
      </c>
      <c r="J167" s="313">
        <v>120</v>
      </c>
      <c r="K167" s="356"/>
    </row>
    <row r="168" ht="15" customHeight="1">
      <c r="B168" s="335"/>
      <c r="C168" s="313" t="s">
        <v>2855</v>
      </c>
      <c r="D168" s="313"/>
      <c r="E168" s="313"/>
      <c r="F168" s="334" t="s">
        <v>2807</v>
      </c>
      <c r="G168" s="313"/>
      <c r="H168" s="313" t="s">
        <v>2856</v>
      </c>
      <c r="I168" s="313" t="s">
        <v>2809</v>
      </c>
      <c r="J168" s="313" t="s">
        <v>2857</v>
      </c>
      <c r="K168" s="356"/>
    </row>
    <row r="169" ht="15" customHeight="1">
      <c r="B169" s="335"/>
      <c r="C169" s="313" t="s">
        <v>2756</v>
      </c>
      <c r="D169" s="313"/>
      <c r="E169" s="313"/>
      <c r="F169" s="334" t="s">
        <v>2807</v>
      </c>
      <c r="G169" s="313"/>
      <c r="H169" s="313" t="s">
        <v>2873</v>
      </c>
      <c r="I169" s="313" t="s">
        <v>2809</v>
      </c>
      <c r="J169" s="313" t="s">
        <v>2857</v>
      </c>
      <c r="K169" s="356"/>
    </row>
    <row r="170" ht="15" customHeight="1">
      <c r="B170" s="335"/>
      <c r="C170" s="313" t="s">
        <v>2812</v>
      </c>
      <c r="D170" s="313"/>
      <c r="E170" s="313"/>
      <c r="F170" s="334" t="s">
        <v>2813</v>
      </c>
      <c r="G170" s="313"/>
      <c r="H170" s="313" t="s">
        <v>2873</v>
      </c>
      <c r="I170" s="313" t="s">
        <v>2809</v>
      </c>
      <c r="J170" s="313">
        <v>50</v>
      </c>
      <c r="K170" s="356"/>
    </row>
    <row r="171" ht="15" customHeight="1">
      <c r="B171" s="335"/>
      <c r="C171" s="313" t="s">
        <v>2815</v>
      </c>
      <c r="D171" s="313"/>
      <c r="E171" s="313"/>
      <c r="F171" s="334" t="s">
        <v>2807</v>
      </c>
      <c r="G171" s="313"/>
      <c r="H171" s="313" t="s">
        <v>2873</v>
      </c>
      <c r="I171" s="313" t="s">
        <v>2817</v>
      </c>
      <c r="J171" s="313"/>
      <c r="K171" s="356"/>
    </row>
    <row r="172" ht="15" customHeight="1">
      <c r="B172" s="335"/>
      <c r="C172" s="313" t="s">
        <v>2826</v>
      </c>
      <c r="D172" s="313"/>
      <c r="E172" s="313"/>
      <c r="F172" s="334" t="s">
        <v>2813</v>
      </c>
      <c r="G172" s="313"/>
      <c r="H172" s="313" t="s">
        <v>2873</v>
      </c>
      <c r="I172" s="313" t="s">
        <v>2809</v>
      </c>
      <c r="J172" s="313">
        <v>50</v>
      </c>
      <c r="K172" s="356"/>
    </row>
    <row r="173" ht="15" customHeight="1">
      <c r="B173" s="335"/>
      <c r="C173" s="313" t="s">
        <v>2834</v>
      </c>
      <c r="D173" s="313"/>
      <c r="E173" s="313"/>
      <c r="F173" s="334" t="s">
        <v>2813</v>
      </c>
      <c r="G173" s="313"/>
      <c r="H173" s="313" t="s">
        <v>2873</v>
      </c>
      <c r="I173" s="313" t="s">
        <v>2809</v>
      </c>
      <c r="J173" s="313">
        <v>50</v>
      </c>
      <c r="K173" s="356"/>
    </row>
    <row r="174" ht="15" customHeight="1">
      <c r="B174" s="335"/>
      <c r="C174" s="313" t="s">
        <v>2832</v>
      </c>
      <c r="D174" s="313"/>
      <c r="E174" s="313"/>
      <c r="F174" s="334" t="s">
        <v>2813</v>
      </c>
      <c r="G174" s="313"/>
      <c r="H174" s="313" t="s">
        <v>2873</v>
      </c>
      <c r="I174" s="313" t="s">
        <v>2809</v>
      </c>
      <c r="J174" s="313">
        <v>50</v>
      </c>
      <c r="K174" s="356"/>
    </row>
    <row r="175" ht="15" customHeight="1">
      <c r="B175" s="335"/>
      <c r="C175" s="313" t="s">
        <v>139</v>
      </c>
      <c r="D175" s="313"/>
      <c r="E175" s="313"/>
      <c r="F175" s="334" t="s">
        <v>2807</v>
      </c>
      <c r="G175" s="313"/>
      <c r="H175" s="313" t="s">
        <v>2874</v>
      </c>
      <c r="I175" s="313" t="s">
        <v>2875</v>
      </c>
      <c r="J175" s="313"/>
      <c r="K175" s="356"/>
    </row>
    <row r="176" ht="15" customHeight="1">
      <c r="B176" s="335"/>
      <c r="C176" s="313" t="s">
        <v>61</v>
      </c>
      <c r="D176" s="313"/>
      <c r="E176" s="313"/>
      <c r="F176" s="334" t="s">
        <v>2807</v>
      </c>
      <c r="G176" s="313"/>
      <c r="H176" s="313" t="s">
        <v>2876</v>
      </c>
      <c r="I176" s="313" t="s">
        <v>2877</v>
      </c>
      <c r="J176" s="313">
        <v>1</v>
      </c>
      <c r="K176" s="356"/>
    </row>
    <row r="177" ht="15" customHeight="1">
      <c r="B177" s="335"/>
      <c r="C177" s="313" t="s">
        <v>57</v>
      </c>
      <c r="D177" s="313"/>
      <c r="E177" s="313"/>
      <c r="F177" s="334" t="s">
        <v>2807</v>
      </c>
      <c r="G177" s="313"/>
      <c r="H177" s="313" t="s">
        <v>2878</v>
      </c>
      <c r="I177" s="313" t="s">
        <v>2809</v>
      </c>
      <c r="J177" s="313">
        <v>20</v>
      </c>
      <c r="K177" s="356"/>
    </row>
    <row r="178" ht="15" customHeight="1">
      <c r="B178" s="335"/>
      <c r="C178" s="313" t="s">
        <v>140</v>
      </c>
      <c r="D178" s="313"/>
      <c r="E178" s="313"/>
      <c r="F178" s="334" t="s">
        <v>2807</v>
      </c>
      <c r="G178" s="313"/>
      <c r="H178" s="313" t="s">
        <v>2879</v>
      </c>
      <c r="I178" s="313" t="s">
        <v>2809</v>
      </c>
      <c r="J178" s="313">
        <v>255</v>
      </c>
      <c r="K178" s="356"/>
    </row>
    <row r="179" ht="15" customHeight="1">
      <c r="B179" s="335"/>
      <c r="C179" s="313" t="s">
        <v>141</v>
      </c>
      <c r="D179" s="313"/>
      <c r="E179" s="313"/>
      <c r="F179" s="334" t="s">
        <v>2807</v>
      </c>
      <c r="G179" s="313"/>
      <c r="H179" s="313" t="s">
        <v>2772</v>
      </c>
      <c r="I179" s="313" t="s">
        <v>2809</v>
      </c>
      <c r="J179" s="313">
        <v>10</v>
      </c>
      <c r="K179" s="356"/>
    </row>
    <row r="180" ht="15" customHeight="1">
      <c r="B180" s="335"/>
      <c r="C180" s="313" t="s">
        <v>142</v>
      </c>
      <c r="D180" s="313"/>
      <c r="E180" s="313"/>
      <c r="F180" s="334" t="s">
        <v>2807</v>
      </c>
      <c r="G180" s="313"/>
      <c r="H180" s="313" t="s">
        <v>2880</v>
      </c>
      <c r="I180" s="313" t="s">
        <v>2841</v>
      </c>
      <c r="J180" s="313"/>
      <c r="K180" s="356"/>
    </row>
    <row r="181" ht="15" customHeight="1">
      <c r="B181" s="335"/>
      <c r="C181" s="313" t="s">
        <v>2881</v>
      </c>
      <c r="D181" s="313"/>
      <c r="E181" s="313"/>
      <c r="F181" s="334" t="s">
        <v>2807</v>
      </c>
      <c r="G181" s="313"/>
      <c r="H181" s="313" t="s">
        <v>2882</v>
      </c>
      <c r="I181" s="313" t="s">
        <v>2841</v>
      </c>
      <c r="J181" s="313"/>
      <c r="K181" s="356"/>
    </row>
    <row r="182" ht="15" customHeight="1">
      <c r="B182" s="335"/>
      <c r="C182" s="313" t="s">
        <v>2870</v>
      </c>
      <c r="D182" s="313"/>
      <c r="E182" s="313"/>
      <c r="F182" s="334" t="s">
        <v>2807</v>
      </c>
      <c r="G182" s="313"/>
      <c r="H182" s="313" t="s">
        <v>2883</v>
      </c>
      <c r="I182" s="313" t="s">
        <v>2841</v>
      </c>
      <c r="J182" s="313"/>
      <c r="K182" s="356"/>
    </row>
    <row r="183" ht="15" customHeight="1">
      <c r="B183" s="335"/>
      <c r="C183" s="313" t="s">
        <v>144</v>
      </c>
      <c r="D183" s="313"/>
      <c r="E183" s="313"/>
      <c r="F183" s="334" t="s">
        <v>2813</v>
      </c>
      <c r="G183" s="313"/>
      <c r="H183" s="313" t="s">
        <v>2884</v>
      </c>
      <c r="I183" s="313" t="s">
        <v>2809</v>
      </c>
      <c r="J183" s="313">
        <v>50</v>
      </c>
      <c r="K183" s="356"/>
    </row>
    <row r="184" ht="15" customHeight="1">
      <c r="B184" s="335"/>
      <c r="C184" s="313" t="s">
        <v>2885</v>
      </c>
      <c r="D184" s="313"/>
      <c r="E184" s="313"/>
      <c r="F184" s="334" t="s">
        <v>2813</v>
      </c>
      <c r="G184" s="313"/>
      <c r="H184" s="313" t="s">
        <v>2886</v>
      </c>
      <c r="I184" s="313" t="s">
        <v>2887</v>
      </c>
      <c r="J184" s="313"/>
      <c r="K184" s="356"/>
    </row>
    <row r="185" ht="15" customHeight="1">
      <c r="B185" s="335"/>
      <c r="C185" s="313" t="s">
        <v>2888</v>
      </c>
      <c r="D185" s="313"/>
      <c r="E185" s="313"/>
      <c r="F185" s="334" t="s">
        <v>2813</v>
      </c>
      <c r="G185" s="313"/>
      <c r="H185" s="313" t="s">
        <v>2889</v>
      </c>
      <c r="I185" s="313" t="s">
        <v>2887</v>
      </c>
      <c r="J185" s="313"/>
      <c r="K185" s="356"/>
    </row>
    <row r="186" ht="15" customHeight="1">
      <c r="B186" s="335"/>
      <c r="C186" s="313" t="s">
        <v>2890</v>
      </c>
      <c r="D186" s="313"/>
      <c r="E186" s="313"/>
      <c r="F186" s="334" t="s">
        <v>2813</v>
      </c>
      <c r="G186" s="313"/>
      <c r="H186" s="313" t="s">
        <v>2891</v>
      </c>
      <c r="I186" s="313" t="s">
        <v>2887</v>
      </c>
      <c r="J186" s="313"/>
      <c r="K186" s="356"/>
    </row>
    <row r="187" ht="15" customHeight="1">
      <c r="B187" s="335"/>
      <c r="C187" s="368" t="s">
        <v>2892</v>
      </c>
      <c r="D187" s="313"/>
      <c r="E187" s="313"/>
      <c r="F187" s="334" t="s">
        <v>2813</v>
      </c>
      <c r="G187" s="313"/>
      <c r="H187" s="313" t="s">
        <v>2893</v>
      </c>
      <c r="I187" s="313" t="s">
        <v>2894</v>
      </c>
      <c r="J187" s="369" t="s">
        <v>2895</v>
      </c>
      <c r="K187" s="356"/>
    </row>
    <row r="188" ht="15" customHeight="1">
      <c r="B188" s="335"/>
      <c r="C188" s="319" t="s">
        <v>46</v>
      </c>
      <c r="D188" s="313"/>
      <c r="E188" s="313"/>
      <c r="F188" s="334" t="s">
        <v>2807</v>
      </c>
      <c r="G188" s="313"/>
      <c r="H188" s="309" t="s">
        <v>2896</v>
      </c>
      <c r="I188" s="313" t="s">
        <v>2897</v>
      </c>
      <c r="J188" s="313"/>
      <c r="K188" s="356"/>
    </row>
    <row r="189" ht="15" customHeight="1">
      <c r="B189" s="335"/>
      <c r="C189" s="319" t="s">
        <v>2898</v>
      </c>
      <c r="D189" s="313"/>
      <c r="E189" s="313"/>
      <c r="F189" s="334" t="s">
        <v>2807</v>
      </c>
      <c r="G189" s="313"/>
      <c r="H189" s="313" t="s">
        <v>2899</v>
      </c>
      <c r="I189" s="313" t="s">
        <v>2841</v>
      </c>
      <c r="J189" s="313"/>
      <c r="K189" s="356"/>
    </row>
    <row r="190" ht="15" customHeight="1">
      <c r="B190" s="335"/>
      <c r="C190" s="319" t="s">
        <v>2900</v>
      </c>
      <c r="D190" s="313"/>
      <c r="E190" s="313"/>
      <c r="F190" s="334" t="s">
        <v>2807</v>
      </c>
      <c r="G190" s="313"/>
      <c r="H190" s="313" t="s">
        <v>2901</v>
      </c>
      <c r="I190" s="313" t="s">
        <v>2841</v>
      </c>
      <c r="J190" s="313"/>
      <c r="K190" s="356"/>
    </row>
    <row r="191" ht="15" customHeight="1">
      <c r="B191" s="335"/>
      <c r="C191" s="319" t="s">
        <v>2902</v>
      </c>
      <c r="D191" s="313"/>
      <c r="E191" s="313"/>
      <c r="F191" s="334" t="s">
        <v>2813</v>
      </c>
      <c r="G191" s="313"/>
      <c r="H191" s="313" t="s">
        <v>2903</v>
      </c>
      <c r="I191" s="313" t="s">
        <v>2841</v>
      </c>
      <c r="J191" s="313"/>
      <c r="K191" s="356"/>
    </row>
    <row r="192" ht="15" customHeight="1">
      <c r="B192" s="362"/>
      <c r="C192" s="370"/>
      <c r="D192" s="344"/>
      <c r="E192" s="344"/>
      <c r="F192" s="344"/>
      <c r="G192" s="344"/>
      <c r="H192" s="344"/>
      <c r="I192" s="344"/>
      <c r="J192" s="344"/>
      <c r="K192" s="363"/>
    </row>
    <row r="193" ht="18.75" customHeight="1">
      <c r="B193" s="309"/>
      <c r="C193" s="313"/>
      <c r="D193" s="313"/>
      <c r="E193" s="313"/>
      <c r="F193" s="334"/>
      <c r="G193" s="313"/>
      <c r="H193" s="313"/>
      <c r="I193" s="313"/>
      <c r="J193" s="313"/>
      <c r="K193" s="309"/>
    </row>
    <row r="194" ht="18.75" customHeight="1">
      <c r="B194" s="309"/>
      <c r="C194" s="313"/>
      <c r="D194" s="313"/>
      <c r="E194" s="313"/>
      <c r="F194" s="334"/>
      <c r="G194" s="313"/>
      <c r="H194" s="313"/>
      <c r="I194" s="313"/>
      <c r="J194" s="313"/>
      <c r="K194" s="309"/>
    </row>
    <row r="195" ht="18.75" customHeight="1">
      <c r="B195" s="320"/>
      <c r="C195" s="320"/>
      <c r="D195" s="320"/>
      <c r="E195" s="320"/>
      <c r="F195" s="320"/>
      <c r="G195" s="320"/>
      <c r="H195" s="320"/>
      <c r="I195" s="320"/>
      <c r="J195" s="320"/>
      <c r="K195" s="320"/>
    </row>
    <row r="196" ht="13.5">
      <c r="B196" s="299"/>
      <c r="C196" s="300"/>
      <c r="D196" s="300"/>
      <c r="E196" s="300"/>
      <c r="F196" s="300"/>
      <c r="G196" s="300"/>
      <c r="H196" s="300"/>
      <c r="I196" s="300"/>
      <c r="J196" s="300"/>
      <c r="K196" s="301"/>
    </row>
    <row r="197" ht="21">
      <c r="B197" s="302"/>
      <c r="C197" s="303" t="s">
        <v>2904</v>
      </c>
      <c r="D197" s="303"/>
      <c r="E197" s="303"/>
      <c r="F197" s="303"/>
      <c r="G197" s="303"/>
      <c r="H197" s="303"/>
      <c r="I197" s="303"/>
      <c r="J197" s="303"/>
      <c r="K197" s="304"/>
    </row>
    <row r="198" ht="25.5" customHeight="1">
      <c r="B198" s="302"/>
      <c r="C198" s="371" t="s">
        <v>2905</v>
      </c>
      <c r="D198" s="371"/>
      <c r="E198" s="371"/>
      <c r="F198" s="371" t="s">
        <v>2906</v>
      </c>
      <c r="G198" s="372"/>
      <c r="H198" s="371" t="s">
        <v>2907</v>
      </c>
      <c r="I198" s="371"/>
      <c r="J198" s="371"/>
      <c r="K198" s="304"/>
    </row>
    <row r="199" ht="5.25" customHeight="1">
      <c r="B199" s="335"/>
      <c r="C199" s="332"/>
      <c r="D199" s="332"/>
      <c r="E199" s="332"/>
      <c r="F199" s="332"/>
      <c r="G199" s="313"/>
      <c r="H199" s="332"/>
      <c r="I199" s="332"/>
      <c r="J199" s="332"/>
      <c r="K199" s="356"/>
    </row>
    <row r="200" ht="15" customHeight="1">
      <c r="B200" s="335"/>
      <c r="C200" s="313" t="s">
        <v>2897</v>
      </c>
      <c r="D200" s="313"/>
      <c r="E200" s="313"/>
      <c r="F200" s="334" t="s">
        <v>47</v>
      </c>
      <c r="G200" s="313"/>
      <c r="H200" s="313" t="s">
        <v>2908</v>
      </c>
      <c r="I200" s="313"/>
      <c r="J200" s="313"/>
      <c r="K200" s="356"/>
    </row>
    <row r="201" ht="15" customHeight="1">
      <c r="B201" s="335"/>
      <c r="C201" s="341"/>
      <c r="D201" s="313"/>
      <c r="E201" s="313"/>
      <c r="F201" s="334" t="s">
        <v>48</v>
      </c>
      <c r="G201" s="313"/>
      <c r="H201" s="313" t="s">
        <v>2909</v>
      </c>
      <c r="I201" s="313"/>
      <c r="J201" s="313"/>
      <c r="K201" s="356"/>
    </row>
    <row r="202" ht="15" customHeight="1">
      <c r="B202" s="335"/>
      <c r="C202" s="341"/>
      <c r="D202" s="313"/>
      <c r="E202" s="313"/>
      <c r="F202" s="334" t="s">
        <v>51</v>
      </c>
      <c r="G202" s="313"/>
      <c r="H202" s="313" t="s">
        <v>2910</v>
      </c>
      <c r="I202" s="313"/>
      <c r="J202" s="313"/>
      <c r="K202" s="356"/>
    </row>
    <row r="203" ht="15" customHeight="1">
      <c r="B203" s="335"/>
      <c r="C203" s="313"/>
      <c r="D203" s="313"/>
      <c r="E203" s="313"/>
      <c r="F203" s="334" t="s">
        <v>49</v>
      </c>
      <c r="G203" s="313"/>
      <c r="H203" s="313" t="s">
        <v>2911</v>
      </c>
      <c r="I203" s="313"/>
      <c r="J203" s="313"/>
      <c r="K203" s="356"/>
    </row>
    <row r="204" ht="15" customHeight="1">
      <c r="B204" s="335"/>
      <c r="C204" s="313"/>
      <c r="D204" s="313"/>
      <c r="E204" s="313"/>
      <c r="F204" s="334" t="s">
        <v>50</v>
      </c>
      <c r="G204" s="313"/>
      <c r="H204" s="313" t="s">
        <v>2912</v>
      </c>
      <c r="I204" s="313"/>
      <c r="J204" s="313"/>
      <c r="K204" s="356"/>
    </row>
    <row r="205" ht="15" customHeight="1">
      <c r="B205" s="335"/>
      <c r="C205" s="313"/>
      <c r="D205" s="313"/>
      <c r="E205" s="313"/>
      <c r="F205" s="334"/>
      <c r="G205" s="313"/>
      <c r="H205" s="313"/>
      <c r="I205" s="313"/>
      <c r="J205" s="313"/>
      <c r="K205" s="356"/>
    </row>
    <row r="206" ht="15" customHeight="1">
      <c r="B206" s="335"/>
      <c r="C206" s="313" t="s">
        <v>2853</v>
      </c>
      <c r="D206" s="313"/>
      <c r="E206" s="313"/>
      <c r="F206" s="334" t="s">
        <v>83</v>
      </c>
      <c r="G206" s="313"/>
      <c r="H206" s="313" t="s">
        <v>2913</v>
      </c>
      <c r="I206" s="313"/>
      <c r="J206" s="313"/>
      <c r="K206" s="356"/>
    </row>
    <row r="207" ht="15" customHeight="1">
      <c r="B207" s="335"/>
      <c r="C207" s="341"/>
      <c r="D207" s="313"/>
      <c r="E207" s="313"/>
      <c r="F207" s="334" t="s">
        <v>2750</v>
      </c>
      <c r="G207" s="313"/>
      <c r="H207" s="313" t="s">
        <v>2751</v>
      </c>
      <c r="I207" s="313"/>
      <c r="J207" s="313"/>
      <c r="K207" s="356"/>
    </row>
    <row r="208" ht="15" customHeight="1">
      <c r="B208" s="335"/>
      <c r="C208" s="313"/>
      <c r="D208" s="313"/>
      <c r="E208" s="313"/>
      <c r="F208" s="334" t="s">
        <v>2748</v>
      </c>
      <c r="G208" s="313"/>
      <c r="H208" s="313" t="s">
        <v>2914</v>
      </c>
      <c r="I208" s="313"/>
      <c r="J208" s="313"/>
      <c r="K208" s="356"/>
    </row>
    <row r="209" ht="15" customHeight="1">
      <c r="B209" s="373"/>
      <c r="C209" s="341"/>
      <c r="D209" s="341"/>
      <c r="E209" s="341"/>
      <c r="F209" s="334" t="s">
        <v>2752</v>
      </c>
      <c r="G209" s="319"/>
      <c r="H209" s="360" t="s">
        <v>2753</v>
      </c>
      <c r="I209" s="360"/>
      <c r="J209" s="360"/>
      <c r="K209" s="374"/>
    </row>
    <row r="210" ht="15" customHeight="1">
      <c r="B210" s="373"/>
      <c r="C210" s="341"/>
      <c r="D210" s="341"/>
      <c r="E210" s="341"/>
      <c r="F210" s="334" t="s">
        <v>2754</v>
      </c>
      <c r="G210" s="319"/>
      <c r="H210" s="360" t="s">
        <v>2686</v>
      </c>
      <c r="I210" s="360"/>
      <c r="J210" s="360"/>
      <c r="K210" s="374"/>
    </row>
    <row r="211" ht="15" customHeight="1">
      <c r="B211" s="373"/>
      <c r="C211" s="341"/>
      <c r="D211" s="341"/>
      <c r="E211" s="341"/>
      <c r="F211" s="375"/>
      <c r="G211" s="319"/>
      <c r="H211" s="376"/>
      <c r="I211" s="376"/>
      <c r="J211" s="376"/>
      <c r="K211" s="374"/>
    </row>
    <row r="212" ht="15" customHeight="1">
      <c r="B212" s="373"/>
      <c r="C212" s="313" t="s">
        <v>2877</v>
      </c>
      <c r="D212" s="341"/>
      <c r="E212" s="341"/>
      <c r="F212" s="334">
        <v>1</v>
      </c>
      <c r="G212" s="319"/>
      <c r="H212" s="360" t="s">
        <v>2915</v>
      </c>
      <c r="I212" s="360"/>
      <c r="J212" s="360"/>
      <c r="K212" s="374"/>
    </row>
    <row r="213" ht="15" customHeight="1">
      <c r="B213" s="373"/>
      <c r="C213" s="341"/>
      <c r="D213" s="341"/>
      <c r="E213" s="341"/>
      <c r="F213" s="334">
        <v>2</v>
      </c>
      <c r="G213" s="319"/>
      <c r="H213" s="360" t="s">
        <v>2916</v>
      </c>
      <c r="I213" s="360"/>
      <c r="J213" s="360"/>
      <c r="K213" s="374"/>
    </row>
    <row r="214" ht="15" customHeight="1">
      <c r="B214" s="373"/>
      <c r="C214" s="341"/>
      <c r="D214" s="341"/>
      <c r="E214" s="341"/>
      <c r="F214" s="334">
        <v>3</v>
      </c>
      <c r="G214" s="319"/>
      <c r="H214" s="360" t="s">
        <v>2917</v>
      </c>
      <c r="I214" s="360"/>
      <c r="J214" s="360"/>
      <c r="K214" s="374"/>
    </row>
    <row r="215" ht="15" customHeight="1">
      <c r="B215" s="373"/>
      <c r="C215" s="341"/>
      <c r="D215" s="341"/>
      <c r="E215" s="341"/>
      <c r="F215" s="334">
        <v>4</v>
      </c>
      <c r="G215" s="319"/>
      <c r="H215" s="360" t="s">
        <v>2918</v>
      </c>
      <c r="I215" s="360"/>
      <c r="J215" s="360"/>
      <c r="K215" s="374"/>
    </row>
    <row r="216" ht="12.75" customHeight="1">
      <c r="B216" s="377"/>
      <c r="C216" s="378"/>
      <c r="D216" s="378"/>
      <c r="E216" s="378"/>
      <c r="F216" s="378"/>
      <c r="G216" s="378"/>
      <c r="H216" s="378"/>
      <c r="I216" s="378"/>
      <c r="J216" s="378"/>
      <c r="K216" s="37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Kerl Jindřich</dc:creator>
  <cp:lastModifiedBy>Kerl Jindřich</cp:lastModifiedBy>
  <dcterms:created xsi:type="dcterms:W3CDTF">2018-05-29T03:59:44Z</dcterms:created>
  <dcterms:modified xsi:type="dcterms:W3CDTF">2018-05-29T04:00:03Z</dcterms:modified>
</cp:coreProperties>
</file>